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<sst xmlns="http://schemas.openxmlformats.org/spreadsheetml/2006/main" count="521" uniqueCount="292">
  <si>
    <t>Код</t>
  </si>
  <si>
    <t>Сумма  (тыс.руб.) 2024 год</t>
  </si>
  <si>
    <t>Сумма  (тыс.руб.) 2025 год</t>
  </si>
  <si>
    <t>Сумма  (тыс.руб.) 2026 год</t>
  </si>
  <si>
    <t>1.</t>
  </si>
  <si>
    <t>1.2.1.1</t>
  </si>
  <si>
    <t>1.2.1.1.1</t>
  </si>
  <si>
    <t>1.3.1.1</t>
  </si>
  <si>
    <t>2.</t>
  </si>
  <si>
    <t>2.1.1.1</t>
  </si>
  <si>
    <t>2.1.1.1.1</t>
  </si>
  <si>
    <t>№ п/п</t>
  </si>
  <si>
    <t>Наименование</t>
  </si>
  <si>
    <t>Код ГРБС</t>
  </si>
  <si>
    <t>раз­дела и подраз­дела</t>
  </si>
  <si>
    <t>целевой статьи</t>
  </si>
  <si>
    <t xml:space="preserve">группы, </t>
  </si>
  <si>
    <t>подгруппы</t>
  </si>
  <si>
    <t xml:space="preserve"> вида расходов </t>
  </si>
  <si>
    <t>Муниципальное образование</t>
  </si>
  <si>
    <t>I</t>
  </si>
  <si>
    <t>Муниципальный Совет</t>
  </si>
  <si>
    <t>Общегосударственные вопросы</t>
  </si>
  <si>
    <r>
      <t>1.1</t>
    </r>
    <r>
      <rPr>
        <sz val="9"/>
        <color indexed="8"/>
        <rFont val="Times New Roman"/>
        <family val="1"/>
      </rPr>
      <t>.</t>
    </r>
  </si>
  <si>
    <t>Функционирование высшего должностного лица субъекта Российской Федерации и муниципального образования</t>
  </si>
  <si>
    <t>1.1.1.</t>
  </si>
  <si>
    <t>Глава муниципального образования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</si>
  <si>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</si>
  <si>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</si>
  <si>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</si>
  <si>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</si>
  <si>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1.2.</t>
  </si>
  <si>
    <t>Функционирование законодательных  (представительных) органов государственной власти и представительных органов муниципальных образований</t>
  </si>
  <si>
    <t>1.2.1.</t>
  </si>
  <si>
    <t>Компенсация депутатам, осуществляющим свои полномочия на непостоянной основе</t>
  </si>
  <si>
    <t>1.2.1.1.</t>
  </si>
  <si>
    <t>1.2.1.1.1.</t>
  </si>
  <si>
    <t>1.2.2.</t>
  </si>
  <si>
    <t>Аппарат представительного органа муниципального образования</t>
  </si>
  <si>
    <t>1.2.2.1</t>
  </si>
  <si>
    <t>1.2.2.1.1.</t>
  </si>
  <si>
    <t>1.2.2.2.</t>
  </si>
  <si>
    <t>Закупка товаров,  работ и услуг для обеспечения государственных (муниципальных) нужд</t>
  </si>
  <si>
    <t>1.2.2.2.1.</t>
  </si>
  <si>
    <t>Иные закупки товаров, работ и услуг для обеспечения государственных (муниципальных) нужд</t>
  </si>
  <si>
    <t>1.2.2.3.</t>
  </si>
  <si>
    <t>Иные бюджетные ассигнования</t>
  </si>
  <si>
    <t>1.2.2.3.1.</t>
  </si>
  <si>
    <t>Уплата налогов, сборов и иных платежей</t>
  </si>
  <si>
    <t>Расходы  на уплату членских взносов на осуществление деятельности Совета муниципальных образований Санкт-Петербурга и содержание его органов</t>
  </si>
  <si>
    <t>1.2.3.1</t>
  </si>
  <si>
    <t>1.2.3.1.1</t>
  </si>
  <si>
    <t>II</t>
  </si>
  <si>
    <t>Местная администрация</t>
  </si>
  <si>
    <t>1.1.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</si>
  <si>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</si>
  <si>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</t>
  </si>
  <si>
    <t>1.1.2.</t>
  </si>
  <si>
    <t>Содержание и обеспечение деятельности местной администрации по решению вопросов  местного значения</t>
  </si>
  <si>
    <t>1.1.2.1.</t>
  </si>
  <si>
    <t>1.1.2.1.1.</t>
  </si>
  <si>
    <t>1.1.2.2.</t>
  </si>
  <si>
    <t>Закупка товаров, работ и услуг для обеспечения государственных (муниципальных) нужд</t>
  </si>
  <si>
    <t>1.1.2.2.1.</t>
  </si>
  <si>
    <t>1.1.2.3.</t>
  </si>
  <si>
    <t>1.1.2.3.1.</t>
  </si>
  <si>
    <t>1.1.3.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</si>
  <si>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</si>
  <si>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</si>
  <si>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1.1.3.1</t>
  </si>
  <si>
    <t>1.1.3.1.1</t>
  </si>
  <si>
    <t>1.1.3.2</t>
  </si>
  <si>
    <t>1.1.3.2.1</t>
  </si>
  <si>
    <t>Обеспечение проведения выборов и референдумов</t>
  </si>
  <si>
    <t>̶</t>
  </si>
  <si>
    <t>Проведение муниципальных выборов и местных референдумов</t>
  </si>
  <si>
    <t>Специальные расходы</t>
  </si>
  <si>
    <t>1.3.</t>
  </si>
  <si>
    <t>Резервные фонды</t>
  </si>
  <si>
    <t>1.3.1.</t>
  </si>
  <si>
    <t>Резервный фонд местной администрации</t>
  </si>
  <si>
    <t>1.3.1.1.1</t>
  </si>
  <si>
    <t>Резервные средства</t>
  </si>
  <si>
    <t>1.4.</t>
  </si>
  <si>
    <t>Другие общегосударственные вопросы</t>
  </si>
  <si>
    <t>1.4.1.</t>
  </si>
  <si>
    <t>1.4.1.1.</t>
  </si>
  <si>
    <t>1.4.1.1.1.</t>
  </si>
  <si>
    <t>1.4.2.</t>
  </si>
  <si>
    <t>00200 G0100</t>
  </si>
  <si>
    <t>1.4.2.1</t>
  </si>
  <si>
    <t>1.4.2.1.1</t>
  </si>
  <si>
    <t>1.4.3.</t>
  </si>
  <si>
    <t>1.4.3.1</t>
  </si>
  <si>
    <t>Закупка товаров, работ и услуг для государственных (муниципальных) нужд</t>
  </si>
  <si>
    <t>1.4.3.1.1</t>
  </si>
  <si>
    <t>Национальная безопасность и правоохранительная деятельность</t>
  </si>
  <si>
    <t>Гражданская оборона</t>
  </si>
  <si>
    <t>3.</t>
  </si>
  <si>
    <t>Национальная экономика</t>
  </si>
  <si>
    <t>Общеэкономические вопросы</t>
  </si>
  <si>
    <t>3.1.1.1</t>
  </si>
  <si>
    <t>3.1.1.1.1</t>
  </si>
  <si>
    <t>3.2.</t>
  </si>
  <si>
    <t>Дорожное хозяйство (дорожные фонды)</t>
  </si>
  <si>
    <t>3.2.1.1.</t>
  </si>
  <si>
    <t>3.2.1.1.1.</t>
  </si>
  <si>
    <t>4.</t>
  </si>
  <si>
    <t>Жилищно-коммунальное хозяйство</t>
  </si>
  <si>
    <t>4.1.</t>
  </si>
  <si>
    <t>Благоустройство</t>
  </si>
  <si>
    <t>4.1.1.</t>
  </si>
  <si>
    <t>Благоустройство территории</t>
  </si>
  <si>
    <t>4.1.1.1.</t>
  </si>
  <si>
    <t>4.1.1.1.1</t>
  </si>
  <si>
    <r>
      <t>4.</t>
    </r>
    <r>
      <rPr>
        <sz val="8"/>
        <color indexed="8"/>
        <rFont val="Times New Roman"/>
        <family val="1"/>
      </rPr>
      <t>1.1.1.1.1</t>
    </r>
  </si>
  <si>
    <t>4.1.1.2.</t>
  </si>
  <si>
    <t>4.1.1.2.1</t>
  </si>
  <si>
    <r>
      <t>4.</t>
    </r>
    <r>
      <rPr>
        <sz val="8"/>
        <color indexed="8"/>
        <rFont val="Times New Roman"/>
        <family val="1"/>
      </rPr>
      <t>1.1.2.1.1</t>
    </r>
  </si>
  <si>
    <t>4.1.1.3.</t>
  </si>
  <si>
    <t>4.1.1.3.1</t>
  </si>
  <si>
    <t>4.1.1.3.1.1</t>
  </si>
  <si>
    <t>4.1.1.4.</t>
  </si>
  <si>
    <t>4.1.1.4.1</t>
  </si>
  <si>
    <t>4.1.1.4.1.1.</t>
  </si>
  <si>
    <t>4.1.1.5.</t>
  </si>
  <si>
    <t>4.1.1.5.1</t>
  </si>
  <si>
    <t>4.1.1.5.1.1</t>
  </si>
  <si>
    <t>4.1.2.</t>
  </si>
  <si>
    <t>Озеленение территории муниципального образования</t>
  </si>
  <si>
    <t>4.1.2.1</t>
  </si>
  <si>
    <t>4.1.2.1.1</t>
  </si>
  <si>
    <t>4.1.2.1.1.1</t>
  </si>
  <si>
    <t>5.</t>
  </si>
  <si>
    <t>Охрана окружающей среды</t>
  </si>
  <si>
    <t>Другие вопросы в области охраны окружающей среды</t>
  </si>
  <si>
    <t>5.1.1.1</t>
  </si>
  <si>
    <t>5.1.1.1.1</t>
  </si>
  <si>
    <t>6.</t>
  </si>
  <si>
    <t>Образование</t>
  </si>
  <si>
    <t>6.1.</t>
  </si>
  <si>
    <t>Профессиональная подготовка, переподготовка и повышение квалификации</t>
  </si>
  <si>
    <t>6.1.1.</t>
  </si>
  <si>
    <t>6.1.1.1.</t>
  </si>
  <si>
    <t>6.1.1.1.1.</t>
  </si>
  <si>
    <t>Другие вопросы в области образования</t>
  </si>
  <si>
    <t>6.2.1.1</t>
  </si>
  <si>
    <t>6.2.1.1.1</t>
  </si>
  <si>
    <t>6.2.2.1</t>
  </si>
  <si>
    <t>6.2.2.1.1</t>
  </si>
  <si>
    <t>6.2.3.1</t>
  </si>
  <si>
    <t>6.2.3.1.1</t>
  </si>
  <si>
    <t>6.2.4.1</t>
  </si>
  <si>
    <t>6.2.4.1.1</t>
  </si>
  <si>
    <t>6.2.5.1</t>
  </si>
  <si>
    <t>6.2.5.1.1</t>
  </si>
  <si>
    <t>7.</t>
  </si>
  <si>
    <t>Культура, кинематография</t>
  </si>
  <si>
    <t>Культура</t>
  </si>
  <si>
    <t>7.1.1.</t>
  </si>
  <si>
    <t>7.1.1.1</t>
  </si>
  <si>
    <t>7.1.1.1.1.</t>
  </si>
  <si>
    <t>Другие вопросы в области культуры, кинематографии</t>
  </si>
  <si>
    <t>7.2.1.</t>
  </si>
  <si>
    <t>7.2.1.1</t>
  </si>
  <si>
    <t>7.2.1.1.1</t>
  </si>
  <si>
    <t>8.</t>
  </si>
  <si>
    <t>Социальная политика</t>
  </si>
  <si>
    <t>8.1.</t>
  </si>
  <si>
    <t>Пенсионное обеспечение</t>
  </si>
  <si>
    <t>8.1.1.</t>
  </si>
  <si>
    <t>Расходы по назначению, выплате, пересчету 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</si>
  <si>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8.1.1.1.</t>
  </si>
  <si>
    <t>Социальное обеспечение и иные выплаты населению</t>
  </si>
  <si>
    <t>8.1.1.1.1.</t>
  </si>
  <si>
    <t>Публичные нормативные социальные выплаты гражданам</t>
  </si>
  <si>
    <t>Социальное обеспечение населения</t>
  </si>
  <si>
    <t>Расходы по назначению, выплате, пересчету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</si>
  <si>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8.2.1.1</t>
  </si>
  <si>
    <t>8.2.1.1.1</t>
  </si>
  <si>
    <t>8.3.</t>
  </si>
  <si>
    <t>Охрана семьи и детства</t>
  </si>
  <si>
    <t>8.3.1.</t>
  </si>
  <si>
    <r>
      <t>Расходы на исполнение государственного полномочия  по выплате денежных средств на содержание ребенка в семье опекуна и приемной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семье за счет субвенций из бюджета Санкт-Петербурга</t>
    </r>
  </si>
  <si>
    <t>51100 G0860</t>
  </si>
  <si>
    <t>8.3.1.1.</t>
  </si>
  <si>
    <t>8.3.1.1.1.</t>
  </si>
  <si>
    <t>8.3.2.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</si>
  <si>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</si>
  <si>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51100 G0870</t>
  </si>
  <si>
    <t>8.3.2.1.</t>
  </si>
  <si>
    <t>8.3.2.1.1.</t>
  </si>
  <si>
    <r>
      <t>Социальные выплаты гражданам, кроме публичных нормативных социальных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Times New Roman"/>
        <family val="1"/>
      </rPr>
      <t>выплат</t>
    </r>
  </si>
  <si>
    <t>9.</t>
  </si>
  <si>
    <t>Физическая культура и спорт</t>
  </si>
  <si>
    <t>9.1.</t>
  </si>
  <si>
    <t>Массовый спорт</t>
  </si>
  <si>
    <t>9.1.1.</t>
  </si>
  <si>
    <t>9.1.1.1.</t>
  </si>
  <si>
    <t>9.1.1.1.1.</t>
  </si>
  <si>
    <t>10.</t>
  </si>
  <si>
    <t>Средства массовой информации</t>
  </si>
  <si>
    <t>Периодическая печать и издательства</t>
  </si>
  <si>
    <t>10.1.1.1</t>
  </si>
  <si>
    <t>10.1.1.1.1</t>
  </si>
  <si>
    <t>Итого:</t>
  </si>
  <si>
    <t xml:space="preserve">2023 факт </t>
  </si>
  <si>
    <t>изменение +/- 2024-2023</t>
  </si>
  <si>
    <t xml:space="preserve">ВЕДОМСТВЕННАЯ СТРУКТУРА
           расходов местного бюджета внутригородского муниципального образования города федерального значения Санкт-Петербурга
 поселок Понтонный на 2024 год и плановый период 2025-2026 годов
</t>
  </si>
  <si>
    <t xml:space="preserve">Приложение № 4 </t>
  </si>
  <si>
    <t>к  Проекту Решения  № от 25.10 2023 г.   Муниципального Совета МО  п. Понтонный</t>
  </si>
  <si>
    <t>с  01.01.2024 г.</t>
  </si>
  <si>
    <t>1.2.3.</t>
  </si>
  <si>
    <t>1.2.1</t>
  </si>
  <si>
    <t>2.1.</t>
  </si>
  <si>
    <t>2.1.1</t>
  </si>
  <si>
    <t>3.1.</t>
  </si>
  <si>
    <t>3.1.1</t>
  </si>
  <si>
    <t>3.2.1</t>
  </si>
  <si>
    <t>5.1.</t>
  </si>
  <si>
    <t>5.1.1.</t>
  </si>
  <si>
    <t>6.2.</t>
  </si>
  <si>
    <t>6.2.1.</t>
  </si>
  <si>
    <t>6.2.2.</t>
  </si>
  <si>
    <t>6.2.3.</t>
  </si>
  <si>
    <t>6.2.4.</t>
  </si>
  <si>
    <t>6.2.5.</t>
  </si>
  <si>
    <t>6.2.6.</t>
  </si>
  <si>
    <t>6.2.6.1</t>
  </si>
  <si>
    <t>6.2.6.1.1</t>
  </si>
  <si>
    <t>7.1.</t>
  </si>
  <si>
    <t>7.2.</t>
  </si>
  <si>
    <t>8.2.</t>
  </si>
  <si>
    <t>8.2.1.</t>
  </si>
  <si>
    <t>10.1.</t>
  </si>
  <si>
    <t>10.1.1.</t>
  </si>
  <si>
    <t>0100</t>
  </si>
  <si>
    <t>0102</t>
  </si>
  <si>
    <t>0103</t>
  </si>
  <si>
    <t>0104</t>
  </si>
  <si>
    <t>0107</t>
  </si>
  <si>
    <t>0111</t>
  </si>
  <si>
    <t>0113</t>
  </si>
  <si>
    <t>0300</t>
  </si>
  <si>
    <t>0309</t>
  </si>
  <si>
    <t>0400</t>
  </si>
  <si>
    <t>0401</t>
  </si>
  <si>
    <t>0409</t>
  </si>
  <si>
    <t>0500</t>
  </si>
  <si>
    <t>0503</t>
  </si>
  <si>
    <t>0600</t>
  </si>
  <si>
    <t>0605</t>
  </si>
  <si>
    <t>0700</t>
  </si>
  <si>
    <t>0705</t>
  </si>
  <si>
    <t>0709</t>
  </si>
  <si>
    <t>0800</t>
  </si>
  <si>
    <t>0801</t>
  </si>
  <si>
    <t>0804</t>
  </si>
  <si>
    <t>0020100010</t>
  </si>
  <si>
    <t>0020300022</t>
  </si>
  <si>
    <t>0020200021</t>
  </si>
  <si>
    <t>0920200461</t>
  </si>
  <si>
    <t>0020400031</t>
  </si>
  <si>
    <t>0020500032</t>
  </si>
  <si>
    <t>0020000051</t>
  </si>
  <si>
    <t>0720000060</t>
  </si>
  <si>
    <t>0920300462</t>
  </si>
  <si>
    <t>0920100072</t>
  </si>
  <si>
    <t>Расходы на исполнение государственного полномочия  по составлению протоколов  об административных правонарушениях за счет субвенций из бюджета Санкт-Петербурга в соответствии  с муниципальной программой</t>
  </si>
  <si>
    <t>Расходы  на проведение подготовки и обучения неработающего населения способом защиты и действиям в чрезвычайных ситуациях в  соответствии с муниципальной программой</t>
  </si>
  <si>
    <t>Расходы на текущий ремонт и содержание дорог,  расположенных в пределах границ муниципального образования, в соответствии с перечнем, утвержденным Правительством Санкт-Петербурга в соответствии с муниципальной программой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</si>
  <si>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в соответствии с муниципальной программой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</si>
  <si>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 в соответствии с муниципальной программой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</si>
  <si>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 в соответствии с муниципальной программой</t>
  </si>
  <si>
    <t>Расходы на участие в профилактике терроризма и экстремизма, а так же минимизации и (или) ликвидации последствий их проявлений на территории  муниципального образования  в форме и порядке, установленных федеральным законодательством и законодательством Санкт-Петербурга в соответствии с муниципальной программой</t>
  </si>
  <si>
    <t>Расходы по осуществлению закупок товаров,  работ, услуг для обеспечения муниципальных нужд в соответствии с муниципальной программой</t>
  </si>
  <si>
    <t>Расходы на формирование архивных фондов органов местного самоуправления в соответствии с муниципальной программой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</si>
  <si>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с муниципальной программой</t>
  </si>
  <si>
    <t>Обеспечение проектирования благоустройства при размещении элементов благоустройства в соответствии с муниципальной программой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</si>
  <si>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 в соответствии с муниципальной программой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</si>
  <si>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в соответствии с муниципальной программой</t>
  </si>
  <si>
    <t>Расходы на участие в деятельности по профилактике правонарушений в Санкт-Петербурге в формах и порядке, установленных законодательством Санкт-Петербурга в соответствии с муниципальной программой</t>
  </si>
  <si>
    <t>Расходы по 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 в соответствии с муниципальной программой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</si>
  <si>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  в соответствии с муниципальной программой </t>
  </si>
  <si>
    <r>
      <t xml:space="preserve">Расходы на участие в реализации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мер по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профилактике дорожно-транспортного травматизма на территории муниципального образования в соответствии  с муниципальной программой</t>
    </r>
  </si>
  <si>
    <t>Расходы на участие в мероприятиях  по профилактике незаконного потребления наркотических средств и психотропных веществ, новых потенциально опасных психотропных веществ наркомании в Санкт-Петербурге в соответствии  с муниципальной программой</t>
  </si>
  <si>
    <t>Расходы на участие в создании условий для реализации мер, направленных на укрепление межнационального и межконфессионального согласия в соответствии  с муниципальной программой</t>
  </si>
  <si>
    <t>Расходы  на организацию и проведение  местных и участие в организации и проведении городских  праздничных и иных зрелищных мероприятий в соответствии  с муниципальной программой</t>
  </si>
  <si>
    <t>Расходы на организацию и проведение досуговых мероприятий для жителей муниципального образования в соответствии  с муниципальной программой</t>
  </si>
  <si>
    <t>Расходы на обеспечение условий для развития на территории муниципального образования физической культуры и массового спорта, организацию и проведение официальных физкультурных мероприятий, физкультурно-оздоровительных мероприятий и спортивных мероприятий муниципального образования в соответствии  с муниципальной программой</t>
  </si>
  <si>
    <t>Расходы на опубликование в учрежденном средстве массовой информации «Вести Понтонного» муниципальных правовых актов, обсуждения проектов муниципальных правовых актов по вопросам местного значения, 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в соответствии  с муниципальной программой</t>
  </si>
  <si>
    <t>Расходы  на проведение работ по военно-патриотическому воспитанию граждан в соответствии с муниципальной  программой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</si>
</sst>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6" fontId="62" fillId="0" borderId="13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0" borderId="14" xfId="0" applyNumberFormat="1" applyFont="1" applyBorder="1" applyAlignment="1">
      <alignment vertical="center"/>
    </xf>
    <xf numFmtId="164" fontId="52" fillId="0" borderId="13" xfId="0" applyNumberFormat="1" applyFont="1" applyBorder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54" fillId="0" borderId="10" xfId="0" applyNumberFormat="1" applyFont="1" applyFill="1" applyBorder="1" applyAlignment="1">
      <alignment horizontal="center" vertical="center" wrapText="1"/>
    </xf>
    <xf numFmtId="16" fontId="51" fillId="0" borderId="13" xfId="0" applyNumberFormat="1" applyFont="1" applyBorder="1" applyAlignment="1">
      <alignment horizontal="center" vertical="center" wrapText="1"/>
    </xf>
    <xf numFmtId="14" fontId="62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16" fontId="52" fillId="0" borderId="13" xfId="0" applyNumberFormat="1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4" fontId="51" fillId="0" borderId="14" xfId="0" applyNumberFormat="1" applyFont="1" applyBorder="1" applyAlignment="1">
      <alignment horizontal="center" vertical="center" wrapText="1"/>
    </xf>
    <xf numFmtId="14" fontId="51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164" fontId="54" fillId="0" borderId="13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center" vertical="center" wrapText="1"/>
    </xf>
    <xf numFmtId="16" fontId="52" fillId="0" borderId="14" xfId="0" applyNumberFormat="1" applyFont="1" applyBorder="1" applyAlignment="1">
      <alignment horizontal="center" vertical="center" wrapText="1"/>
    </xf>
    <xf numFmtId="16" fontId="52" fillId="0" borderId="13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4" fontId="54" fillId="0" borderId="16" xfId="0" applyNumberFormat="1" applyFont="1" applyBorder="1" applyAlignment="1">
      <alignment horizontal="center" vertical="center" wrapText="1"/>
    </xf>
    <xf numFmtId="14" fontId="62" fillId="0" borderId="14" xfId="0" applyNumberFormat="1" applyFont="1" applyBorder="1" applyAlignment="1">
      <alignment horizontal="center" vertical="center" wrapText="1"/>
    </xf>
    <xf numFmtId="14" fontId="62" fillId="0" borderId="13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164" fontId="63" fillId="0" borderId="14" xfId="0" applyNumberFormat="1" applyFont="1" applyBorder="1" applyAlignment="1">
      <alignment horizontal="center" vertical="center" wrapText="1"/>
    </xf>
    <xf numFmtId="164" fontId="63" fillId="0" borderId="13" xfId="0" applyNumberFormat="1" applyFont="1" applyBorder="1" applyAlignment="1">
      <alignment horizontal="center" vertical="center" wrapText="1"/>
    </xf>
    <xf numFmtId="49" fontId="64" fillId="0" borderId="14" xfId="0" applyNumberFormat="1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0"/>
  <sheetViews>
    <sheetView tabSelected="1" zoomScalePageLayoutView="0" workbookViewId="0" topLeftCell="A1">
      <selection activeCell="V5" sqref="V5"/>
    </sheetView>
  </sheetViews>
  <sheetFormatPr defaultColWidth="9.140625" defaultRowHeight="15"/>
  <cols>
    <col min="1" max="1" width="9.8515625" style="0" bestFit="1" customWidth="1"/>
    <col min="2" max="2" width="53.421875" style="0" customWidth="1"/>
    <col min="5" max="5" width="11.00390625" style="0" bestFit="1" customWidth="1"/>
    <col min="7" max="7" width="9.8515625" style="0" bestFit="1" customWidth="1"/>
    <col min="10" max="13" width="0" style="0" hidden="1" customWidth="1"/>
    <col min="14" max="14" width="9.140625" style="0" hidden="1" customWidth="1"/>
    <col min="15" max="16" width="9.421875" style="0" hidden="1" customWidth="1"/>
    <col min="17" max="17" width="0" style="0" hidden="1" customWidth="1"/>
  </cols>
  <sheetData>
    <row r="1" spans="7:9" ht="15">
      <c r="G1" s="123" t="s">
        <v>209</v>
      </c>
      <c r="H1" s="123"/>
      <c r="I1" s="123"/>
    </row>
    <row r="2" spans="5:9" ht="33.75" customHeight="1">
      <c r="E2" s="123" t="s">
        <v>210</v>
      </c>
      <c r="F2" s="123"/>
      <c r="G2" s="123"/>
      <c r="H2" s="123"/>
      <c r="I2" s="123"/>
    </row>
    <row r="3" spans="10:12" ht="15">
      <c r="J3" s="40">
        <v>2024</v>
      </c>
      <c r="K3" s="40">
        <v>2025</v>
      </c>
      <c r="L3" s="40">
        <v>2026</v>
      </c>
    </row>
    <row r="4" spans="1:12" ht="15">
      <c r="A4" s="123" t="s">
        <v>208</v>
      </c>
      <c r="B4" s="124"/>
      <c r="C4" s="124"/>
      <c r="D4" s="124"/>
      <c r="E4" s="124"/>
      <c r="F4" s="124"/>
      <c r="G4" s="124"/>
      <c r="H4" s="124"/>
      <c r="I4" s="124"/>
      <c r="J4" s="40">
        <v>1.0495</v>
      </c>
      <c r="K4" s="40">
        <v>1.0416</v>
      </c>
      <c r="L4" s="40">
        <v>1.0399</v>
      </c>
    </row>
    <row r="5" spans="1:9" ht="84" customHeight="1">
      <c r="A5" s="124"/>
      <c r="B5" s="124"/>
      <c r="C5" s="124"/>
      <c r="D5" s="124"/>
      <c r="E5" s="124"/>
      <c r="F5" s="124"/>
      <c r="G5" s="124"/>
      <c r="H5" s="124"/>
      <c r="I5" s="124"/>
    </row>
    <row r="6" spans="8:15" ht="15.75" thickBot="1">
      <c r="H6" s="125" t="s">
        <v>211</v>
      </c>
      <c r="I6" s="125"/>
      <c r="M6">
        <v>2025</v>
      </c>
      <c r="O6">
        <v>2026</v>
      </c>
    </row>
    <row r="7" spans="1:11" ht="15">
      <c r="A7" s="73" t="s">
        <v>11</v>
      </c>
      <c r="B7" s="106" t="s">
        <v>12</v>
      </c>
      <c r="C7" s="79" t="s">
        <v>13</v>
      </c>
      <c r="D7" s="7" t="s">
        <v>0</v>
      </c>
      <c r="E7" s="7" t="s">
        <v>0</v>
      </c>
      <c r="F7" s="7" t="s">
        <v>0</v>
      </c>
      <c r="G7" s="75" t="s">
        <v>1</v>
      </c>
      <c r="H7" s="75" t="s">
        <v>2</v>
      </c>
      <c r="I7" s="75" t="s">
        <v>3</v>
      </c>
      <c r="K7" t="s">
        <v>207</v>
      </c>
    </row>
    <row r="8" spans="1:10" ht="48">
      <c r="A8" s="105"/>
      <c r="B8" s="107"/>
      <c r="C8" s="109"/>
      <c r="D8" s="4" t="s">
        <v>14</v>
      </c>
      <c r="E8" s="4" t="s">
        <v>15</v>
      </c>
      <c r="F8" s="4" t="s">
        <v>16</v>
      </c>
      <c r="G8" s="104"/>
      <c r="H8" s="104"/>
      <c r="I8" s="104"/>
      <c r="J8" t="s">
        <v>206</v>
      </c>
    </row>
    <row r="9" spans="1:9" ht="24">
      <c r="A9" s="105"/>
      <c r="B9" s="107"/>
      <c r="C9" s="109"/>
      <c r="D9" s="8"/>
      <c r="E9" s="8"/>
      <c r="F9" s="4" t="s">
        <v>17</v>
      </c>
      <c r="G9" s="104"/>
      <c r="H9" s="104"/>
      <c r="I9" s="104"/>
    </row>
    <row r="10" spans="1:9" ht="24">
      <c r="A10" s="105"/>
      <c r="B10" s="107"/>
      <c r="C10" s="109"/>
      <c r="D10" s="8"/>
      <c r="E10" s="8"/>
      <c r="F10" s="4" t="s">
        <v>18</v>
      </c>
      <c r="G10" s="104"/>
      <c r="H10" s="104"/>
      <c r="I10" s="104"/>
    </row>
    <row r="11" spans="1:9" ht="15.75" thickBot="1">
      <c r="A11" s="74"/>
      <c r="B11" s="108"/>
      <c r="C11" s="80"/>
      <c r="D11" s="2"/>
      <c r="E11" s="2"/>
      <c r="F11" s="1"/>
      <c r="G11" s="76"/>
      <c r="H11" s="76"/>
      <c r="I11" s="76"/>
    </row>
    <row r="12" spans="1:14" ht="20.25" thickBot="1">
      <c r="A12" s="38"/>
      <c r="B12" s="9" t="s">
        <v>19</v>
      </c>
      <c r="C12" s="10"/>
      <c r="D12" s="10"/>
      <c r="E12" s="10"/>
      <c r="F12" s="11"/>
      <c r="G12" s="19">
        <f>G13+G33</f>
        <v>83486.7</v>
      </c>
      <c r="H12" s="19">
        <f>H13+H33</f>
        <v>82148.25824</v>
      </c>
      <c r="I12" s="19">
        <f>I13+I33</f>
        <v>85424.918996464</v>
      </c>
      <c r="K12" s="23">
        <f>G12-H12</f>
        <v>1338.4417600000015</v>
      </c>
      <c r="L12" s="23">
        <f>K12/G12*100</f>
        <v>1.6031796202269362</v>
      </c>
      <c r="M12" s="23">
        <f>I12-H12</f>
        <v>3276.660756464</v>
      </c>
      <c r="N12">
        <f>M12/H12*100</f>
        <v>3.9887160442173726</v>
      </c>
    </row>
    <row r="13" spans="1:15" s="56" customFormat="1" ht="20.25" thickBot="1">
      <c r="A13" s="50" t="s">
        <v>20</v>
      </c>
      <c r="B13" s="51" t="s">
        <v>21</v>
      </c>
      <c r="C13" s="52">
        <v>957</v>
      </c>
      <c r="D13" s="64"/>
      <c r="E13" s="53"/>
      <c r="F13" s="54"/>
      <c r="G13" s="55">
        <f>G15+G19</f>
        <v>3451.8</v>
      </c>
      <c r="H13" s="55">
        <f>H15+H19</f>
        <v>3595.3</v>
      </c>
      <c r="I13" s="55">
        <f>I15+I19</f>
        <v>3738.7887499999997</v>
      </c>
      <c r="J13" s="56">
        <v>3237.4</v>
      </c>
      <c r="K13" s="57">
        <f>G13-J13</f>
        <v>214.4000000000001</v>
      </c>
      <c r="L13" s="57">
        <f>H13-G13</f>
        <v>143.5</v>
      </c>
      <c r="M13" s="58">
        <f>L13/G13*100</f>
        <v>4.157251289182455</v>
      </c>
      <c r="N13" s="57">
        <f>I13-H13</f>
        <v>143.48874999999953</v>
      </c>
      <c r="O13" s="58">
        <f>N13/H13*100</f>
        <v>3.991009095207619</v>
      </c>
    </row>
    <row r="14" spans="1:9" ht="19.5" thickBot="1">
      <c r="A14" s="38" t="s">
        <v>4</v>
      </c>
      <c r="B14" s="11" t="s">
        <v>22</v>
      </c>
      <c r="C14" s="1">
        <v>957</v>
      </c>
      <c r="D14" s="65" t="s">
        <v>236</v>
      </c>
      <c r="E14" s="66"/>
      <c r="F14" s="1"/>
      <c r="G14" s="20">
        <v>3451.8</v>
      </c>
      <c r="H14" s="20">
        <f>H13</f>
        <v>3595.3</v>
      </c>
      <c r="I14" s="20">
        <f>I13</f>
        <v>3738.7887499999997</v>
      </c>
    </row>
    <row r="15" spans="1:14" ht="26.25" thickBot="1">
      <c r="A15" s="32" t="s">
        <v>23</v>
      </c>
      <c r="B15" s="12" t="s">
        <v>24</v>
      </c>
      <c r="C15" s="1">
        <v>957</v>
      </c>
      <c r="D15" s="65" t="s">
        <v>237</v>
      </c>
      <c r="E15" s="65"/>
      <c r="F15" s="1"/>
      <c r="G15" s="20">
        <f>G16</f>
        <v>1786</v>
      </c>
      <c r="H15" s="20">
        <v>1860.3</v>
      </c>
      <c r="I15" s="20">
        <v>1934.5</v>
      </c>
      <c r="N15" s="23"/>
    </row>
    <row r="16" spans="1:14" ht="15.75" thickBot="1">
      <c r="A16" s="37" t="s">
        <v>25</v>
      </c>
      <c r="B16" s="3" t="s">
        <v>26</v>
      </c>
      <c r="C16" s="1">
        <v>957</v>
      </c>
      <c r="D16" s="65" t="s">
        <v>237</v>
      </c>
      <c r="E16" s="65" t="s">
        <v>258</v>
      </c>
      <c r="F16" s="1"/>
      <c r="G16" s="20">
        <v>1786</v>
      </c>
      <c r="H16" s="20">
        <v>1860.3</v>
      </c>
      <c r="I16" s="20">
        <v>1934.5</v>
      </c>
      <c r="N16" s="23"/>
    </row>
    <row r="17" spans="1:15" ht="51.75" thickBot="1">
      <c r="A17" s="35" t="s">
        <v>27</v>
      </c>
      <c r="B17" s="6" t="s">
        <v>28</v>
      </c>
      <c r="C17" s="5">
        <v>957</v>
      </c>
      <c r="D17" s="66" t="s">
        <v>237</v>
      </c>
      <c r="E17" s="66" t="s">
        <v>258</v>
      </c>
      <c r="F17" s="5">
        <v>100</v>
      </c>
      <c r="G17" s="21">
        <v>1786</v>
      </c>
      <c r="H17" s="21">
        <v>1860.3</v>
      </c>
      <c r="I17" s="21">
        <v>1934.5</v>
      </c>
      <c r="L17" s="44">
        <f>G16+G36+G40+G24</f>
        <v>13009.6</v>
      </c>
      <c r="M17" s="44">
        <f>H16+H36+H40+H24</f>
        <v>13550.800000000001</v>
      </c>
      <c r="N17" s="44">
        <f>I16+I36+I40+I24</f>
        <v>14090.400000000001</v>
      </c>
      <c r="O17" s="26"/>
    </row>
    <row r="18" spans="1:12" ht="24.75" thickBot="1">
      <c r="A18" s="35" t="s">
        <v>29</v>
      </c>
      <c r="B18" s="5" t="s">
        <v>30</v>
      </c>
      <c r="C18" s="5">
        <v>957</v>
      </c>
      <c r="D18" s="66" t="s">
        <v>237</v>
      </c>
      <c r="E18" s="66" t="s">
        <v>258</v>
      </c>
      <c r="F18" s="5">
        <v>120</v>
      </c>
      <c r="G18" s="21">
        <v>1786</v>
      </c>
      <c r="H18" s="21">
        <v>1860.3</v>
      </c>
      <c r="I18" s="21">
        <v>1934.5</v>
      </c>
      <c r="L18" s="39"/>
    </row>
    <row r="19" spans="1:12" ht="39" thickBot="1">
      <c r="A19" s="31" t="s">
        <v>31</v>
      </c>
      <c r="B19" s="12" t="s">
        <v>32</v>
      </c>
      <c r="C19" s="1">
        <v>957</v>
      </c>
      <c r="D19" s="65" t="s">
        <v>238</v>
      </c>
      <c r="E19" s="65"/>
      <c r="F19" s="1"/>
      <c r="G19" s="20">
        <v>1665.8</v>
      </c>
      <c r="H19" s="20">
        <f>H20+H23+H30</f>
        <v>1735</v>
      </c>
      <c r="I19" s="20">
        <f>I20+I23+I30</f>
        <v>1804.28875</v>
      </c>
      <c r="L19" s="23"/>
    </row>
    <row r="20" spans="1:9" ht="26.25" thickBot="1">
      <c r="A20" s="37" t="s">
        <v>33</v>
      </c>
      <c r="B20" s="3" t="s">
        <v>34</v>
      </c>
      <c r="C20" s="1">
        <v>957</v>
      </c>
      <c r="D20" s="65" t="s">
        <v>238</v>
      </c>
      <c r="E20" s="65" t="s">
        <v>259</v>
      </c>
      <c r="F20" s="1"/>
      <c r="G20" s="20">
        <v>187.1</v>
      </c>
      <c r="H20" s="20">
        <v>194.8</v>
      </c>
      <c r="I20" s="20">
        <v>202.6</v>
      </c>
    </row>
    <row r="21" spans="1:9" ht="51.75" thickBot="1">
      <c r="A21" s="35" t="s">
        <v>35</v>
      </c>
      <c r="B21" s="6" t="s">
        <v>28</v>
      </c>
      <c r="C21" s="5">
        <v>957</v>
      </c>
      <c r="D21" s="66" t="s">
        <v>238</v>
      </c>
      <c r="E21" s="66" t="s">
        <v>259</v>
      </c>
      <c r="F21" s="5">
        <v>100</v>
      </c>
      <c r="G21" s="21">
        <v>187.1</v>
      </c>
      <c r="H21" s="21">
        <v>194.8</v>
      </c>
      <c r="I21" s="21">
        <v>202.6</v>
      </c>
    </row>
    <row r="22" spans="1:9" ht="24.75" thickBot="1">
      <c r="A22" s="35" t="s">
        <v>36</v>
      </c>
      <c r="B22" s="5" t="s">
        <v>30</v>
      </c>
      <c r="C22" s="5">
        <v>957</v>
      </c>
      <c r="D22" s="66" t="s">
        <v>238</v>
      </c>
      <c r="E22" s="66" t="s">
        <v>259</v>
      </c>
      <c r="F22" s="5">
        <v>120</v>
      </c>
      <c r="G22" s="21">
        <v>187.1</v>
      </c>
      <c r="H22" s="21">
        <v>194.8</v>
      </c>
      <c r="I22" s="21">
        <v>202.6</v>
      </c>
    </row>
    <row r="23" spans="1:9" ht="26.25" thickBot="1">
      <c r="A23" s="37" t="s">
        <v>37</v>
      </c>
      <c r="B23" s="3" t="s">
        <v>38</v>
      </c>
      <c r="C23" s="1">
        <v>957</v>
      </c>
      <c r="D23" s="65" t="s">
        <v>238</v>
      </c>
      <c r="E23" s="65" t="s">
        <v>260</v>
      </c>
      <c r="F23" s="1"/>
      <c r="G23" s="20">
        <v>1370.7</v>
      </c>
      <c r="H23" s="20">
        <f>H24+H26+H28</f>
        <v>1427.7</v>
      </c>
      <c r="I23" s="20">
        <f>I24+I26+I28</f>
        <v>1484.7</v>
      </c>
    </row>
    <row r="24" spans="1:9" ht="51.75" thickBot="1">
      <c r="A24" s="35" t="s">
        <v>39</v>
      </c>
      <c r="B24" s="6" t="s">
        <v>28</v>
      </c>
      <c r="C24" s="5">
        <v>957</v>
      </c>
      <c r="D24" s="66" t="s">
        <v>238</v>
      </c>
      <c r="E24" s="66" t="s">
        <v>260</v>
      </c>
      <c r="F24" s="5">
        <v>100</v>
      </c>
      <c r="G24" s="21">
        <v>1190.7</v>
      </c>
      <c r="H24" s="21">
        <v>1240.2</v>
      </c>
      <c r="I24" s="21">
        <v>1289.7</v>
      </c>
    </row>
    <row r="25" spans="1:9" ht="24.75" thickBot="1">
      <c r="A25" s="35" t="s">
        <v>40</v>
      </c>
      <c r="B25" s="5" t="s">
        <v>30</v>
      </c>
      <c r="C25" s="5">
        <v>957</v>
      </c>
      <c r="D25" s="66" t="s">
        <v>238</v>
      </c>
      <c r="E25" s="66" t="s">
        <v>260</v>
      </c>
      <c r="F25" s="5">
        <v>120</v>
      </c>
      <c r="G25" s="21">
        <v>1190.7</v>
      </c>
      <c r="H25" s="21">
        <v>1240.2</v>
      </c>
      <c r="I25" s="21">
        <v>1289.7</v>
      </c>
    </row>
    <row r="26" spans="1:9" ht="24.75" thickBot="1">
      <c r="A26" s="35" t="s">
        <v>41</v>
      </c>
      <c r="B26" s="5" t="s">
        <v>42</v>
      </c>
      <c r="C26" s="5">
        <v>957</v>
      </c>
      <c r="D26" s="66" t="s">
        <v>238</v>
      </c>
      <c r="E26" s="66" t="s">
        <v>260</v>
      </c>
      <c r="F26" s="5">
        <v>200</v>
      </c>
      <c r="G26" s="21">
        <v>165</v>
      </c>
      <c r="H26" s="21">
        <v>171.9</v>
      </c>
      <c r="I26" s="21">
        <v>178.8</v>
      </c>
    </row>
    <row r="27" spans="1:9" ht="24.75" thickBot="1">
      <c r="A27" s="35" t="s">
        <v>43</v>
      </c>
      <c r="B27" s="5" t="s">
        <v>44</v>
      </c>
      <c r="C27" s="5">
        <v>957</v>
      </c>
      <c r="D27" s="66" t="s">
        <v>238</v>
      </c>
      <c r="E27" s="66" t="s">
        <v>260</v>
      </c>
      <c r="F27" s="5">
        <v>240</v>
      </c>
      <c r="G27" s="21">
        <v>165</v>
      </c>
      <c r="H27" s="21">
        <v>171.9</v>
      </c>
      <c r="I27" s="21">
        <v>178.8</v>
      </c>
    </row>
    <row r="28" spans="1:9" ht="15.75" thickBot="1">
      <c r="A28" s="35" t="s">
        <v>45</v>
      </c>
      <c r="B28" s="5" t="s">
        <v>46</v>
      </c>
      <c r="C28" s="5">
        <v>957</v>
      </c>
      <c r="D28" s="66" t="s">
        <v>238</v>
      </c>
      <c r="E28" s="66" t="s">
        <v>260</v>
      </c>
      <c r="F28" s="5">
        <v>800</v>
      </c>
      <c r="G28" s="21">
        <v>15</v>
      </c>
      <c r="H28" s="21">
        <v>15.6</v>
      </c>
      <c r="I28" s="21">
        <v>16.2</v>
      </c>
    </row>
    <row r="29" spans="1:9" ht="15.75" thickBot="1">
      <c r="A29" s="35" t="s">
        <v>47</v>
      </c>
      <c r="B29" s="5" t="s">
        <v>48</v>
      </c>
      <c r="C29" s="5">
        <v>957</v>
      </c>
      <c r="D29" s="66" t="s">
        <v>238</v>
      </c>
      <c r="E29" s="66" t="s">
        <v>260</v>
      </c>
      <c r="F29" s="5">
        <v>850</v>
      </c>
      <c r="G29" s="21">
        <v>15</v>
      </c>
      <c r="H29" s="21">
        <v>15.6</v>
      </c>
      <c r="I29" s="21">
        <v>16.2</v>
      </c>
    </row>
    <row r="30" spans="1:9" ht="39" thickBot="1">
      <c r="A30" s="60" t="s">
        <v>212</v>
      </c>
      <c r="B30" s="3" t="s">
        <v>49</v>
      </c>
      <c r="C30" s="3">
        <v>957</v>
      </c>
      <c r="D30" s="67" t="s">
        <v>238</v>
      </c>
      <c r="E30" s="65" t="s">
        <v>261</v>
      </c>
      <c r="F30" s="3"/>
      <c r="G30" s="20">
        <v>108</v>
      </c>
      <c r="H30" s="20">
        <f>H31</f>
        <v>112.5</v>
      </c>
      <c r="I30" s="20">
        <f>I31</f>
        <v>116.98875000000001</v>
      </c>
    </row>
    <row r="31" spans="1:12" ht="15.75" thickBot="1">
      <c r="A31" s="35" t="s">
        <v>50</v>
      </c>
      <c r="B31" s="5" t="s">
        <v>46</v>
      </c>
      <c r="C31" s="5">
        <v>957</v>
      </c>
      <c r="D31" s="68" t="s">
        <v>238</v>
      </c>
      <c r="E31" s="66" t="s">
        <v>261</v>
      </c>
      <c r="F31" s="5">
        <v>800</v>
      </c>
      <c r="G31" s="21">
        <v>108</v>
      </c>
      <c r="H31" s="21">
        <f>H32</f>
        <v>112.5</v>
      </c>
      <c r="I31" s="21">
        <f>I32</f>
        <v>116.98875000000001</v>
      </c>
      <c r="L31" s="23">
        <f>(G33-4199.3-500)*1.0416</f>
        <v>78469.56096</v>
      </c>
    </row>
    <row r="32" spans="1:13" ht="15.75" thickBot="1">
      <c r="A32" s="35" t="s">
        <v>51</v>
      </c>
      <c r="B32" s="5" t="s">
        <v>48</v>
      </c>
      <c r="C32" s="5">
        <v>957</v>
      </c>
      <c r="D32" s="68" t="s">
        <v>238</v>
      </c>
      <c r="E32" s="66" t="s">
        <v>261</v>
      </c>
      <c r="F32" s="5">
        <v>850</v>
      </c>
      <c r="G32" s="21">
        <v>108</v>
      </c>
      <c r="H32" s="21">
        <v>112.5</v>
      </c>
      <c r="I32" s="21">
        <f>H32*1.0399</f>
        <v>116.98875000000001</v>
      </c>
      <c r="M32" s="23">
        <f>G34-G54</f>
        <v>15225.7</v>
      </c>
    </row>
    <row r="33" spans="1:9" s="56" customFormat="1" ht="20.25" thickBot="1">
      <c r="A33" s="59" t="s">
        <v>52</v>
      </c>
      <c r="B33" s="51" t="s">
        <v>53</v>
      </c>
      <c r="C33" s="52">
        <v>896</v>
      </c>
      <c r="D33" s="69"/>
      <c r="E33" s="70"/>
      <c r="F33" s="52"/>
      <c r="G33" s="55">
        <f>G34+G70+G75+G86+G112+G117+G144+G153+G171+G176</f>
        <v>80034.9</v>
      </c>
      <c r="H33" s="55">
        <f>H34+H70+H75+H86+H112+H117+H144+H153+H171+H176</f>
        <v>78552.95823999999</v>
      </c>
      <c r="I33" s="55">
        <f>I34+I70+I75+I86+I112+I117+I144+I153+I171+I176</f>
        <v>81686.130246464</v>
      </c>
    </row>
    <row r="34" spans="1:16" ht="16.5" thickBot="1">
      <c r="A34" s="36" t="s">
        <v>4</v>
      </c>
      <c r="B34" s="11" t="s">
        <v>22</v>
      </c>
      <c r="C34" s="1">
        <v>896</v>
      </c>
      <c r="D34" s="65" t="s">
        <v>236</v>
      </c>
      <c r="E34" s="66"/>
      <c r="F34" s="1"/>
      <c r="G34" s="72">
        <f>G35+G52+G56+G60</f>
        <v>19345</v>
      </c>
      <c r="H34" s="22">
        <f>H35+H52+H56+H60</f>
        <v>15859.12224</v>
      </c>
      <c r="I34" s="22">
        <f>I35+I52+I56+I60</f>
        <v>16490.905410656</v>
      </c>
      <c r="J34" s="26">
        <v>17273.3</v>
      </c>
      <c r="K34" s="23">
        <f>G34-J34</f>
        <v>2071.7000000000007</v>
      </c>
      <c r="L34">
        <f>K34/J34*100</f>
        <v>11.993654947230702</v>
      </c>
      <c r="M34" s="23">
        <f>H34-M32</f>
        <v>633.4222399999999</v>
      </c>
      <c r="N34" s="42">
        <f>M34/M32*100</f>
        <v>4.160217526944573</v>
      </c>
      <c r="O34" s="23">
        <f>I34-H34</f>
        <v>631.7831706559991</v>
      </c>
      <c r="P34" s="42">
        <f>O34/H34*100</f>
        <v>3.983720921593698</v>
      </c>
    </row>
    <row r="35" spans="1:9" ht="39" thickBot="1">
      <c r="A35" s="30" t="s">
        <v>54</v>
      </c>
      <c r="B35" s="12" t="s">
        <v>55</v>
      </c>
      <c r="C35" s="3">
        <v>896</v>
      </c>
      <c r="D35" s="67" t="s">
        <v>239</v>
      </c>
      <c r="E35" s="67"/>
      <c r="F35" s="1"/>
      <c r="G35" s="25">
        <f>G36+G39+G46</f>
        <v>14366.5</v>
      </c>
      <c r="H35" s="20">
        <f>H36+H39+H46</f>
        <v>14964.12224</v>
      </c>
      <c r="I35" s="20">
        <f>I36+I39+I46</f>
        <v>15560.135530656</v>
      </c>
    </row>
    <row r="36" spans="1:9" ht="15.75" thickBot="1">
      <c r="A36" s="32" t="s">
        <v>25</v>
      </c>
      <c r="B36" s="3" t="s">
        <v>56</v>
      </c>
      <c r="C36" s="1">
        <v>896</v>
      </c>
      <c r="D36" s="65" t="s">
        <v>239</v>
      </c>
      <c r="E36" s="65" t="s">
        <v>262</v>
      </c>
      <c r="F36" s="1"/>
      <c r="G36" s="20">
        <v>1786</v>
      </c>
      <c r="H36" s="20">
        <f>H37</f>
        <v>1860.3</v>
      </c>
      <c r="I36" s="20">
        <f>I37</f>
        <v>1934.5</v>
      </c>
    </row>
    <row r="37" spans="1:12" ht="51.75" thickBot="1">
      <c r="A37" s="35" t="s">
        <v>27</v>
      </c>
      <c r="B37" s="6" t="s">
        <v>28</v>
      </c>
      <c r="C37" s="5">
        <v>896</v>
      </c>
      <c r="D37" s="66" t="s">
        <v>239</v>
      </c>
      <c r="E37" s="66" t="s">
        <v>262</v>
      </c>
      <c r="F37" s="5">
        <v>100</v>
      </c>
      <c r="G37" s="21">
        <v>1786</v>
      </c>
      <c r="H37" s="21">
        <f>H38</f>
        <v>1860.3</v>
      </c>
      <c r="I37" s="21">
        <f>I38</f>
        <v>1934.5</v>
      </c>
      <c r="L37" s="23"/>
    </row>
    <row r="38" spans="1:9" ht="24.75" thickBot="1">
      <c r="A38" s="35" t="s">
        <v>29</v>
      </c>
      <c r="B38" s="5" t="s">
        <v>30</v>
      </c>
      <c r="C38" s="5">
        <v>896</v>
      </c>
      <c r="D38" s="66" t="s">
        <v>239</v>
      </c>
      <c r="E38" s="66" t="s">
        <v>262</v>
      </c>
      <c r="F38" s="5">
        <v>120</v>
      </c>
      <c r="G38" s="21">
        <v>1786</v>
      </c>
      <c r="H38" s="21">
        <v>1860.3</v>
      </c>
      <c r="I38" s="21">
        <v>1934.5</v>
      </c>
    </row>
    <row r="39" spans="1:9" ht="26.25" thickBot="1">
      <c r="A39" s="31" t="s">
        <v>57</v>
      </c>
      <c r="B39" s="3" t="s">
        <v>58</v>
      </c>
      <c r="C39" s="1">
        <v>896</v>
      </c>
      <c r="D39" s="65" t="s">
        <v>239</v>
      </c>
      <c r="E39" s="65" t="s">
        <v>263</v>
      </c>
      <c r="F39" s="1"/>
      <c r="G39" s="20">
        <v>11380.8</v>
      </c>
      <c r="H39" s="20">
        <f>H40+H42+H44</f>
        <v>11854.222240000001</v>
      </c>
      <c r="I39" s="20">
        <f>I40+I42+I44</f>
        <v>12326.2</v>
      </c>
    </row>
    <row r="40" spans="1:12" ht="51.75" thickBot="1">
      <c r="A40" s="35" t="s">
        <v>59</v>
      </c>
      <c r="B40" s="6" t="s">
        <v>28</v>
      </c>
      <c r="C40" s="5">
        <v>896</v>
      </c>
      <c r="D40" s="66" t="s">
        <v>239</v>
      </c>
      <c r="E40" s="66" t="s">
        <v>263</v>
      </c>
      <c r="F40" s="5">
        <v>100</v>
      </c>
      <c r="G40" s="21">
        <v>8246.9</v>
      </c>
      <c r="H40" s="21">
        <v>8590</v>
      </c>
      <c r="I40" s="21">
        <v>8931.7</v>
      </c>
      <c r="L40" s="23"/>
    </row>
    <row r="41" spans="1:9" ht="24.75" thickBot="1">
      <c r="A41" s="35" t="s">
        <v>60</v>
      </c>
      <c r="B41" s="5" t="s">
        <v>30</v>
      </c>
      <c r="C41" s="5">
        <v>896</v>
      </c>
      <c r="D41" s="66" t="s">
        <v>239</v>
      </c>
      <c r="E41" s="66" t="s">
        <v>263</v>
      </c>
      <c r="F41" s="5">
        <v>120</v>
      </c>
      <c r="G41" s="21">
        <v>8246.9</v>
      </c>
      <c r="H41" s="21">
        <v>8590</v>
      </c>
      <c r="I41" s="21">
        <v>8931.7</v>
      </c>
    </row>
    <row r="42" spans="1:9" ht="24.75" thickBot="1">
      <c r="A42" s="33" t="s">
        <v>61</v>
      </c>
      <c r="B42" s="5" t="s">
        <v>62</v>
      </c>
      <c r="C42" s="5">
        <v>896</v>
      </c>
      <c r="D42" s="66" t="s">
        <v>239</v>
      </c>
      <c r="E42" s="66" t="s">
        <v>263</v>
      </c>
      <c r="F42" s="5">
        <v>200</v>
      </c>
      <c r="G42" s="21">
        <v>3103.9</v>
      </c>
      <c r="H42" s="21">
        <f>H43</f>
        <v>3233.0222400000002</v>
      </c>
      <c r="I42" s="21">
        <v>3362</v>
      </c>
    </row>
    <row r="43" spans="1:9" ht="24.75" thickBot="1">
      <c r="A43" s="35" t="s">
        <v>63</v>
      </c>
      <c r="B43" s="5" t="s">
        <v>44</v>
      </c>
      <c r="C43" s="5">
        <v>896</v>
      </c>
      <c r="D43" s="66" t="s">
        <v>239</v>
      </c>
      <c r="E43" s="66" t="s">
        <v>263</v>
      </c>
      <c r="F43" s="5">
        <v>240</v>
      </c>
      <c r="G43" s="21">
        <v>3103.9</v>
      </c>
      <c r="H43" s="21">
        <f>G43*1.0416</f>
        <v>3233.0222400000002</v>
      </c>
      <c r="I43" s="21">
        <f>H43*1.0399</f>
        <v>3362.019827376</v>
      </c>
    </row>
    <row r="44" spans="1:9" ht="15.75" thickBot="1">
      <c r="A44" s="33" t="s">
        <v>64</v>
      </c>
      <c r="B44" s="5" t="s">
        <v>46</v>
      </c>
      <c r="C44" s="5">
        <v>896</v>
      </c>
      <c r="D44" s="66" t="s">
        <v>239</v>
      </c>
      <c r="E44" s="66" t="s">
        <v>263</v>
      </c>
      <c r="F44" s="5">
        <v>800</v>
      </c>
      <c r="G44" s="21">
        <v>30</v>
      </c>
      <c r="H44" s="21">
        <v>31.2</v>
      </c>
      <c r="I44" s="21">
        <v>32.5</v>
      </c>
    </row>
    <row r="45" spans="1:9" ht="15.75" thickBot="1">
      <c r="A45" s="35" t="s">
        <v>65</v>
      </c>
      <c r="B45" s="5" t="s">
        <v>48</v>
      </c>
      <c r="C45" s="5">
        <v>896</v>
      </c>
      <c r="D45" s="66" t="s">
        <v>239</v>
      </c>
      <c r="E45" s="66" t="s">
        <v>263</v>
      </c>
      <c r="F45" s="5">
        <v>850</v>
      </c>
      <c r="G45" s="21">
        <v>30</v>
      </c>
      <c r="H45" s="21">
        <v>31.2</v>
      </c>
      <c r="I45" s="21">
        <v>32.5</v>
      </c>
    </row>
    <row r="46" spans="1:9" ht="37.5" customHeight="1">
      <c r="A46" s="79" t="s">
        <v>66</v>
      </c>
      <c r="B46" s="75" t="s">
        <v>67</v>
      </c>
      <c r="C46" s="79">
        <v>896</v>
      </c>
      <c r="D46" s="114" t="s">
        <v>239</v>
      </c>
      <c r="E46" s="114" t="s">
        <v>68</v>
      </c>
      <c r="F46" s="98"/>
      <c r="G46" s="87">
        <v>1199.7</v>
      </c>
      <c r="H46" s="87">
        <v>1249.6</v>
      </c>
      <c r="I46" s="87">
        <f>I48+I50</f>
        <v>1299.4355306559999</v>
      </c>
    </row>
    <row r="47" spans="1:9" ht="15.75" thickBot="1">
      <c r="A47" s="80"/>
      <c r="B47" s="76"/>
      <c r="C47" s="80"/>
      <c r="D47" s="115"/>
      <c r="E47" s="115"/>
      <c r="F47" s="99"/>
      <c r="G47" s="88"/>
      <c r="H47" s="88"/>
      <c r="I47" s="88"/>
    </row>
    <row r="48" spans="1:9" ht="58.5" customHeight="1" thickBot="1">
      <c r="A48" s="35" t="s">
        <v>69</v>
      </c>
      <c r="B48" s="6" t="s">
        <v>28</v>
      </c>
      <c r="C48" s="5">
        <v>896</v>
      </c>
      <c r="D48" s="66" t="s">
        <v>239</v>
      </c>
      <c r="E48" s="66" t="s">
        <v>68</v>
      </c>
      <c r="F48" s="5">
        <v>100</v>
      </c>
      <c r="G48" s="21">
        <v>1116.3</v>
      </c>
      <c r="H48" s="21">
        <v>1162.7</v>
      </c>
      <c r="I48" s="21">
        <v>1209.1</v>
      </c>
    </row>
    <row r="49" spans="1:9" ht="24.75" thickBot="1">
      <c r="A49" s="35" t="s">
        <v>70</v>
      </c>
      <c r="B49" s="5" t="s">
        <v>30</v>
      </c>
      <c r="C49" s="5">
        <v>896</v>
      </c>
      <c r="D49" s="66" t="s">
        <v>239</v>
      </c>
      <c r="E49" s="66" t="s">
        <v>68</v>
      </c>
      <c r="F49" s="5">
        <v>120</v>
      </c>
      <c r="G49" s="21">
        <v>1116.3</v>
      </c>
      <c r="H49" s="21">
        <v>1162.7</v>
      </c>
      <c r="I49" s="21">
        <v>1209.1</v>
      </c>
    </row>
    <row r="50" spans="1:9" ht="24.75" thickBot="1">
      <c r="A50" s="35" t="s">
        <v>71</v>
      </c>
      <c r="B50" s="5" t="s">
        <v>62</v>
      </c>
      <c r="C50" s="5">
        <v>896</v>
      </c>
      <c r="D50" s="66" t="s">
        <v>239</v>
      </c>
      <c r="E50" s="66" t="s">
        <v>68</v>
      </c>
      <c r="F50" s="5">
        <v>200</v>
      </c>
      <c r="G50" s="71">
        <v>83.4</v>
      </c>
      <c r="H50" s="71">
        <v>86.9</v>
      </c>
      <c r="I50" s="71">
        <f>I51</f>
        <v>90.33553065600002</v>
      </c>
    </row>
    <row r="51" spans="1:9" ht="24.75" thickBot="1">
      <c r="A51" s="35" t="s">
        <v>72</v>
      </c>
      <c r="B51" s="5" t="s">
        <v>44</v>
      </c>
      <c r="C51" s="5">
        <v>896</v>
      </c>
      <c r="D51" s="66" t="s">
        <v>239</v>
      </c>
      <c r="E51" s="66" t="s">
        <v>68</v>
      </c>
      <c r="F51" s="5">
        <v>240</v>
      </c>
      <c r="G51" s="71">
        <v>83.4</v>
      </c>
      <c r="H51" s="71">
        <f>G51*1.0416</f>
        <v>86.86944000000001</v>
      </c>
      <c r="I51" s="71">
        <f>H51*1.0399</f>
        <v>90.33553065600002</v>
      </c>
    </row>
    <row r="52" spans="1:9" ht="15.75" thickBot="1">
      <c r="A52" s="61" t="s">
        <v>31</v>
      </c>
      <c r="B52" s="3" t="s">
        <v>73</v>
      </c>
      <c r="C52" s="1">
        <v>896</v>
      </c>
      <c r="D52" s="67" t="s">
        <v>240</v>
      </c>
      <c r="E52" s="65" t="s">
        <v>264</v>
      </c>
      <c r="F52" s="1">
        <v>880</v>
      </c>
      <c r="G52" s="25">
        <v>4119.3</v>
      </c>
      <c r="H52" s="25">
        <v>0</v>
      </c>
      <c r="I52" s="25">
        <v>0</v>
      </c>
    </row>
    <row r="53" spans="1:9" ht="15.75" thickBot="1">
      <c r="A53" s="61" t="s">
        <v>213</v>
      </c>
      <c r="B53" s="13" t="s">
        <v>75</v>
      </c>
      <c r="C53" s="1">
        <v>896</v>
      </c>
      <c r="D53" s="67" t="s">
        <v>240</v>
      </c>
      <c r="E53" s="65" t="s">
        <v>264</v>
      </c>
      <c r="F53" s="1">
        <v>880</v>
      </c>
      <c r="G53" s="25">
        <v>4119.3</v>
      </c>
      <c r="H53" s="25" t="s">
        <v>74</v>
      </c>
      <c r="I53" s="25" t="s">
        <v>74</v>
      </c>
    </row>
    <row r="54" spans="1:9" ht="15.75" thickBot="1">
      <c r="A54" s="33" t="s">
        <v>5</v>
      </c>
      <c r="B54" s="14" t="s">
        <v>46</v>
      </c>
      <c r="C54" s="5">
        <v>896</v>
      </c>
      <c r="D54" s="68" t="s">
        <v>240</v>
      </c>
      <c r="E54" s="66" t="s">
        <v>264</v>
      </c>
      <c r="F54" s="5">
        <v>880</v>
      </c>
      <c r="G54" s="71">
        <v>4119.3</v>
      </c>
      <c r="H54" s="25" t="s">
        <v>74</v>
      </c>
      <c r="I54" s="25" t="s">
        <v>74</v>
      </c>
    </row>
    <row r="55" spans="1:9" ht="15.75" thickBot="1">
      <c r="A55" s="33" t="s">
        <v>6</v>
      </c>
      <c r="B55" s="14" t="s">
        <v>76</v>
      </c>
      <c r="C55" s="5">
        <v>896</v>
      </c>
      <c r="D55" s="68" t="s">
        <v>240</v>
      </c>
      <c r="E55" s="66" t="s">
        <v>264</v>
      </c>
      <c r="F55" s="5">
        <v>880</v>
      </c>
      <c r="G55" s="71">
        <v>4119.3</v>
      </c>
      <c r="H55" s="25" t="s">
        <v>74</v>
      </c>
      <c r="I55" s="25" t="s">
        <v>74</v>
      </c>
    </row>
    <row r="56" spans="1:9" ht="15.75" thickBot="1">
      <c r="A56" s="31" t="s">
        <v>77</v>
      </c>
      <c r="B56" s="34" t="s">
        <v>78</v>
      </c>
      <c r="C56" s="1">
        <v>896</v>
      </c>
      <c r="D56" s="65" t="s">
        <v>241</v>
      </c>
      <c r="E56" s="66"/>
      <c r="F56" s="1"/>
      <c r="G56" s="25">
        <v>100</v>
      </c>
      <c r="H56" s="25">
        <v>104.2</v>
      </c>
      <c r="I56" s="25">
        <v>108.4</v>
      </c>
    </row>
    <row r="57" spans="1:9" ht="15.75" thickBot="1">
      <c r="A57" s="33" t="s">
        <v>79</v>
      </c>
      <c r="B57" s="6" t="s">
        <v>80</v>
      </c>
      <c r="C57" s="5">
        <v>896</v>
      </c>
      <c r="D57" s="66" t="s">
        <v>241</v>
      </c>
      <c r="E57" s="66" t="s">
        <v>265</v>
      </c>
      <c r="F57" s="5"/>
      <c r="G57" s="71">
        <v>100</v>
      </c>
      <c r="H57" s="71">
        <v>104.2</v>
      </c>
      <c r="I57" s="71">
        <v>108.4</v>
      </c>
    </row>
    <row r="58" spans="1:9" ht="15.75" thickBot="1">
      <c r="A58" s="33" t="s">
        <v>7</v>
      </c>
      <c r="B58" s="6" t="s">
        <v>46</v>
      </c>
      <c r="C58" s="5">
        <v>896</v>
      </c>
      <c r="D58" s="66" t="s">
        <v>241</v>
      </c>
      <c r="E58" s="66" t="s">
        <v>265</v>
      </c>
      <c r="F58" s="5">
        <v>800</v>
      </c>
      <c r="G58" s="71">
        <v>100</v>
      </c>
      <c r="H58" s="71">
        <v>104.2</v>
      </c>
      <c r="I58" s="71">
        <v>108.4</v>
      </c>
    </row>
    <row r="59" spans="1:9" ht="15.75" thickBot="1">
      <c r="A59" s="35" t="s">
        <v>81</v>
      </c>
      <c r="B59" s="6" t="s">
        <v>82</v>
      </c>
      <c r="C59" s="5">
        <v>896</v>
      </c>
      <c r="D59" s="66" t="s">
        <v>241</v>
      </c>
      <c r="E59" s="66" t="s">
        <v>265</v>
      </c>
      <c r="F59" s="5">
        <v>870</v>
      </c>
      <c r="G59" s="71">
        <v>100</v>
      </c>
      <c r="H59" s="71">
        <v>104.2</v>
      </c>
      <c r="I59" s="71">
        <v>108.4</v>
      </c>
    </row>
    <row r="60" spans="1:9" ht="15.75" thickBot="1">
      <c r="A60" s="31" t="s">
        <v>83</v>
      </c>
      <c r="B60" s="34" t="s">
        <v>84</v>
      </c>
      <c r="C60" s="1">
        <v>896</v>
      </c>
      <c r="D60" s="65" t="s">
        <v>242</v>
      </c>
      <c r="E60" s="65"/>
      <c r="F60" s="1"/>
      <c r="G60" s="25">
        <f>G61+G64+G67</f>
        <v>759.2</v>
      </c>
      <c r="H60" s="25">
        <f>H61+H64+H67</f>
        <v>790.8000000000001</v>
      </c>
      <c r="I60" s="25">
        <f>I61+I64+I67</f>
        <v>822.3698800000001</v>
      </c>
    </row>
    <row r="61" spans="1:9" ht="39" thickBot="1">
      <c r="A61" s="32" t="s">
        <v>85</v>
      </c>
      <c r="B61" s="3" t="s">
        <v>275</v>
      </c>
      <c r="C61" s="1">
        <v>896</v>
      </c>
      <c r="D61" s="65" t="s">
        <v>242</v>
      </c>
      <c r="E61" s="65" t="s">
        <v>266</v>
      </c>
      <c r="F61" s="1"/>
      <c r="G61" s="25">
        <v>600</v>
      </c>
      <c r="H61" s="25">
        <f>H62</f>
        <v>624.96</v>
      </c>
      <c r="I61" s="25">
        <f>I62</f>
        <v>649.8959040000001</v>
      </c>
    </row>
    <row r="62" spans="1:9" ht="24.75" thickBot="1">
      <c r="A62" s="35" t="s">
        <v>86</v>
      </c>
      <c r="B62" s="5" t="s">
        <v>62</v>
      </c>
      <c r="C62" s="5">
        <v>896</v>
      </c>
      <c r="D62" s="66" t="s">
        <v>242</v>
      </c>
      <c r="E62" s="66" t="s">
        <v>266</v>
      </c>
      <c r="F62" s="5">
        <v>200</v>
      </c>
      <c r="G62" s="21">
        <v>600</v>
      </c>
      <c r="H62" s="21">
        <f>H63</f>
        <v>624.96</v>
      </c>
      <c r="I62" s="21">
        <f>I63</f>
        <v>649.8959040000001</v>
      </c>
    </row>
    <row r="63" spans="1:9" ht="24.75" thickBot="1">
      <c r="A63" s="35" t="s">
        <v>87</v>
      </c>
      <c r="B63" s="5" t="s">
        <v>44</v>
      </c>
      <c r="C63" s="5">
        <v>896</v>
      </c>
      <c r="D63" s="66" t="s">
        <v>242</v>
      </c>
      <c r="E63" s="66" t="s">
        <v>266</v>
      </c>
      <c r="F63" s="5">
        <v>240</v>
      </c>
      <c r="G63" s="21">
        <v>600</v>
      </c>
      <c r="H63" s="21">
        <f>G63*1.0416</f>
        <v>624.96</v>
      </c>
      <c r="I63" s="21">
        <f>H63*1.0399</f>
        <v>649.8959040000001</v>
      </c>
    </row>
    <row r="64" spans="1:9" ht="51.75" thickBot="1">
      <c r="A64" s="32" t="s">
        <v>88</v>
      </c>
      <c r="B64" s="3" t="s">
        <v>268</v>
      </c>
      <c r="C64" s="1">
        <v>896</v>
      </c>
      <c r="D64" s="65" t="s">
        <v>242</v>
      </c>
      <c r="E64" s="65" t="s">
        <v>89</v>
      </c>
      <c r="F64" s="1"/>
      <c r="G64" s="20">
        <v>9.2</v>
      </c>
      <c r="H64" s="20">
        <v>9.6</v>
      </c>
      <c r="I64" s="20">
        <v>10</v>
      </c>
    </row>
    <row r="65" spans="1:9" ht="24.75" thickBot="1">
      <c r="A65" s="33" t="s">
        <v>90</v>
      </c>
      <c r="B65" s="5" t="s">
        <v>62</v>
      </c>
      <c r="C65" s="5">
        <v>896</v>
      </c>
      <c r="D65" s="66" t="s">
        <v>242</v>
      </c>
      <c r="E65" s="66" t="s">
        <v>89</v>
      </c>
      <c r="F65" s="5">
        <v>200</v>
      </c>
      <c r="G65" s="20">
        <v>9.2</v>
      </c>
      <c r="H65" s="20">
        <v>9.6</v>
      </c>
      <c r="I65" s="20">
        <v>10</v>
      </c>
    </row>
    <row r="66" spans="1:9" ht="24.75" thickBot="1">
      <c r="A66" s="33" t="s">
        <v>91</v>
      </c>
      <c r="B66" s="5" t="s">
        <v>44</v>
      </c>
      <c r="C66" s="5">
        <v>896</v>
      </c>
      <c r="D66" s="66" t="s">
        <v>242</v>
      </c>
      <c r="E66" s="66" t="s">
        <v>89</v>
      </c>
      <c r="F66" s="5">
        <v>240</v>
      </c>
      <c r="G66" s="20">
        <v>9.2</v>
      </c>
      <c r="H66" s="20">
        <f>G66*1.0416</f>
        <v>9.58272</v>
      </c>
      <c r="I66" s="20">
        <f>H66*1.0399</f>
        <v>9.965070528</v>
      </c>
    </row>
    <row r="67" spans="1:9" ht="39" thickBot="1">
      <c r="A67" s="32" t="s">
        <v>92</v>
      </c>
      <c r="B67" s="3" t="s">
        <v>276</v>
      </c>
      <c r="C67" s="1">
        <v>896</v>
      </c>
      <c r="D67" s="65" t="s">
        <v>242</v>
      </c>
      <c r="E67" s="65" t="s">
        <v>267</v>
      </c>
      <c r="F67" s="5"/>
      <c r="G67" s="20">
        <f>G68</f>
        <v>150</v>
      </c>
      <c r="H67" s="20">
        <f>H68</f>
        <v>156.24</v>
      </c>
      <c r="I67" s="20">
        <f>I68</f>
        <v>162.47397600000002</v>
      </c>
    </row>
    <row r="68" spans="1:9" ht="24.75" thickBot="1">
      <c r="A68" s="33" t="s">
        <v>93</v>
      </c>
      <c r="B68" s="5" t="s">
        <v>94</v>
      </c>
      <c r="C68" s="5">
        <v>896</v>
      </c>
      <c r="D68" s="66" t="s">
        <v>242</v>
      </c>
      <c r="E68" s="66" t="s">
        <v>267</v>
      </c>
      <c r="F68" s="5">
        <v>200</v>
      </c>
      <c r="G68" s="45">
        <v>150</v>
      </c>
      <c r="H68" s="45">
        <f>H69</f>
        <v>156.24</v>
      </c>
      <c r="I68" s="45">
        <f>I69</f>
        <v>162.47397600000002</v>
      </c>
    </row>
    <row r="69" spans="1:9" ht="24.75" thickBot="1">
      <c r="A69" s="33" t="s">
        <v>95</v>
      </c>
      <c r="B69" s="5" t="s">
        <v>44</v>
      </c>
      <c r="C69" s="5">
        <v>896</v>
      </c>
      <c r="D69" s="66" t="s">
        <v>242</v>
      </c>
      <c r="E69" s="66" t="s">
        <v>267</v>
      </c>
      <c r="F69" s="5">
        <v>240</v>
      </c>
      <c r="G69" s="21">
        <v>150</v>
      </c>
      <c r="H69" s="21">
        <f>G69*1.0416</f>
        <v>156.24</v>
      </c>
      <c r="I69" s="21">
        <f>H69*1.0399</f>
        <v>162.47397600000002</v>
      </c>
    </row>
    <row r="70" spans="1:9" ht="29.25" thickBot="1">
      <c r="A70" s="36" t="s">
        <v>8</v>
      </c>
      <c r="B70" s="34" t="s">
        <v>96</v>
      </c>
      <c r="C70" s="1">
        <v>896</v>
      </c>
      <c r="D70" s="67" t="s">
        <v>243</v>
      </c>
      <c r="E70" s="67"/>
      <c r="F70" s="3"/>
      <c r="G70" s="24">
        <f>G71</f>
        <v>165</v>
      </c>
      <c r="H70" s="24">
        <f aca="true" t="shared" si="0" ref="H70:I73">H71</f>
        <v>171.864</v>
      </c>
      <c r="I70" s="24">
        <f t="shared" si="0"/>
        <v>178.72137360000002</v>
      </c>
    </row>
    <row r="71" spans="1:16" ht="15.75" thickBot="1">
      <c r="A71" s="62" t="s">
        <v>214</v>
      </c>
      <c r="B71" s="34" t="s">
        <v>97</v>
      </c>
      <c r="C71" s="3">
        <v>896</v>
      </c>
      <c r="D71" s="67" t="s">
        <v>244</v>
      </c>
      <c r="E71" s="67"/>
      <c r="F71" s="3"/>
      <c r="G71" s="20">
        <f>G72</f>
        <v>165</v>
      </c>
      <c r="H71" s="20">
        <f t="shared" si="0"/>
        <v>171.864</v>
      </c>
      <c r="I71" s="20">
        <f t="shared" si="0"/>
        <v>178.72137360000002</v>
      </c>
      <c r="J71" s="27">
        <v>82</v>
      </c>
      <c r="K71" s="23">
        <f>G71-J71</f>
        <v>83</v>
      </c>
      <c r="L71">
        <f>K71/J71*100</f>
        <v>101.21951219512195</v>
      </c>
      <c r="M71" s="23">
        <f>H71-G71</f>
        <v>6.864000000000004</v>
      </c>
      <c r="N71">
        <f>M71/G71*100</f>
        <v>4.160000000000003</v>
      </c>
      <c r="O71" s="23">
        <f>I71-H71</f>
        <v>6.857373600000017</v>
      </c>
      <c r="P71">
        <f>O71/H71*100</f>
        <v>3.9900000000000095</v>
      </c>
    </row>
    <row r="72" spans="1:9" ht="51.75" thickBot="1">
      <c r="A72" s="63" t="s">
        <v>215</v>
      </c>
      <c r="B72" s="3" t="s">
        <v>269</v>
      </c>
      <c r="C72" s="1">
        <v>896</v>
      </c>
      <c r="D72" s="65" t="s">
        <v>244</v>
      </c>
      <c r="E72" s="65">
        <v>2190000092</v>
      </c>
      <c r="F72" s="3"/>
      <c r="G72" s="20">
        <f>G73</f>
        <v>165</v>
      </c>
      <c r="H72" s="20">
        <f t="shared" si="0"/>
        <v>171.864</v>
      </c>
      <c r="I72" s="20">
        <f t="shared" si="0"/>
        <v>178.72137360000002</v>
      </c>
    </row>
    <row r="73" spans="1:9" ht="24.75" thickBot="1">
      <c r="A73" s="33" t="s">
        <v>9</v>
      </c>
      <c r="B73" s="5" t="s">
        <v>62</v>
      </c>
      <c r="C73" s="5">
        <v>896</v>
      </c>
      <c r="D73" s="66" t="s">
        <v>244</v>
      </c>
      <c r="E73" s="66">
        <v>2190000092</v>
      </c>
      <c r="F73" s="5">
        <v>200</v>
      </c>
      <c r="G73" s="21">
        <f>G74</f>
        <v>165</v>
      </c>
      <c r="H73" s="21">
        <f t="shared" si="0"/>
        <v>171.864</v>
      </c>
      <c r="I73" s="21">
        <f t="shared" si="0"/>
        <v>178.72137360000002</v>
      </c>
    </row>
    <row r="74" spans="1:9" ht="24.75" thickBot="1">
      <c r="A74" s="33" t="s">
        <v>10</v>
      </c>
      <c r="B74" s="5" t="s">
        <v>44</v>
      </c>
      <c r="C74" s="5">
        <v>896</v>
      </c>
      <c r="D74" s="66" t="s">
        <v>244</v>
      </c>
      <c r="E74" s="66">
        <v>2190000092</v>
      </c>
      <c r="F74" s="5">
        <v>240</v>
      </c>
      <c r="G74" s="21">
        <v>165</v>
      </c>
      <c r="H74" s="21">
        <f>G74*1.0416</f>
        <v>171.864</v>
      </c>
      <c r="I74" s="21">
        <f>H74*1.0399</f>
        <v>178.72137360000002</v>
      </c>
    </row>
    <row r="75" spans="1:16" ht="16.5" thickBot="1">
      <c r="A75" s="36" t="s">
        <v>98</v>
      </c>
      <c r="B75" s="11" t="s">
        <v>99</v>
      </c>
      <c r="C75" s="3">
        <v>896</v>
      </c>
      <c r="D75" s="67" t="s">
        <v>245</v>
      </c>
      <c r="E75" s="67"/>
      <c r="F75" s="3"/>
      <c r="G75" s="20">
        <f>G76+G81</f>
        <v>17197.8</v>
      </c>
      <c r="H75" s="20">
        <f>H81+H76</f>
        <v>17913.22848</v>
      </c>
      <c r="I75" s="20">
        <v>18627.9</v>
      </c>
      <c r="J75" s="27">
        <v>18297.6</v>
      </c>
      <c r="K75" s="23">
        <f>G75-J75</f>
        <v>-1099.7999999999993</v>
      </c>
      <c r="L75">
        <f>K75/J75*100</f>
        <v>-6.010624344176282</v>
      </c>
      <c r="M75" s="23">
        <f>H75-G75</f>
        <v>715.4284800000023</v>
      </c>
      <c r="N75" s="43">
        <f>M75/G75*100</f>
        <v>4.1600000000000135</v>
      </c>
      <c r="O75" s="23">
        <f>I75-H75</f>
        <v>714.6715199999999</v>
      </c>
      <c r="P75">
        <f>O75/H75*100</f>
        <v>3.989629902828101</v>
      </c>
    </row>
    <row r="76" spans="1:9" ht="15">
      <c r="A76" s="121" t="s">
        <v>216</v>
      </c>
      <c r="B76" s="91" t="s">
        <v>100</v>
      </c>
      <c r="C76" s="75">
        <v>896</v>
      </c>
      <c r="D76" s="112" t="s">
        <v>246</v>
      </c>
      <c r="E76" s="114"/>
      <c r="F76" s="75"/>
      <c r="G76" s="119">
        <f>G78</f>
        <v>797.8</v>
      </c>
      <c r="H76" s="119">
        <f>H78</f>
        <v>830.98848</v>
      </c>
      <c r="I76" s="119">
        <f>I78</f>
        <v>864.144920352</v>
      </c>
    </row>
    <row r="77" spans="1:9" ht="15.75" thickBot="1">
      <c r="A77" s="122"/>
      <c r="B77" s="92"/>
      <c r="C77" s="76"/>
      <c r="D77" s="113"/>
      <c r="E77" s="115"/>
      <c r="F77" s="76"/>
      <c r="G77" s="120"/>
      <c r="H77" s="120"/>
      <c r="I77" s="120"/>
    </row>
    <row r="78" spans="1:9" ht="51.75" thickBot="1">
      <c r="A78" s="63" t="s">
        <v>217</v>
      </c>
      <c r="B78" s="3" t="s">
        <v>277</v>
      </c>
      <c r="C78" s="3">
        <v>896</v>
      </c>
      <c r="D78" s="65" t="s">
        <v>246</v>
      </c>
      <c r="E78" s="65">
        <v>7950100100</v>
      </c>
      <c r="F78" s="5"/>
      <c r="G78" s="20">
        <f aca="true" t="shared" si="1" ref="G78:I79">G79</f>
        <v>797.8</v>
      </c>
      <c r="H78" s="20">
        <f t="shared" si="1"/>
        <v>830.98848</v>
      </c>
      <c r="I78" s="20">
        <f t="shared" si="1"/>
        <v>864.144920352</v>
      </c>
    </row>
    <row r="79" spans="1:10" ht="24.75" thickBot="1">
      <c r="A79" s="33" t="s">
        <v>101</v>
      </c>
      <c r="B79" s="5" t="s">
        <v>62</v>
      </c>
      <c r="C79" s="6">
        <v>896</v>
      </c>
      <c r="D79" s="66" t="s">
        <v>246</v>
      </c>
      <c r="E79" s="66">
        <v>7950100100</v>
      </c>
      <c r="F79" s="5">
        <v>200</v>
      </c>
      <c r="G79" s="21">
        <f t="shared" si="1"/>
        <v>797.8</v>
      </c>
      <c r="H79" s="21">
        <f t="shared" si="1"/>
        <v>830.98848</v>
      </c>
      <c r="I79" s="21">
        <f t="shared" si="1"/>
        <v>864.144920352</v>
      </c>
      <c r="J79" s="41">
        <v>821</v>
      </c>
    </row>
    <row r="80" spans="1:9" ht="24.75" thickBot="1">
      <c r="A80" s="33" t="s">
        <v>102</v>
      </c>
      <c r="B80" s="5" t="s">
        <v>44</v>
      </c>
      <c r="C80" s="6">
        <v>896</v>
      </c>
      <c r="D80" s="66" t="s">
        <v>246</v>
      </c>
      <c r="E80" s="66">
        <v>7950100100</v>
      </c>
      <c r="F80" s="5">
        <v>240</v>
      </c>
      <c r="G80" s="21">
        <v>797.8</v>
      </c>
      <c r="H80" s="21">
        <f>G80*1.0416</f>
        <v>830.98848</v>
      </c>
      <c r="I80" s="21">
        <f>H80*1.0399</f>
        <v>864.144920352</v>
      </c>
    </row>
    <row r="81" spans="1:9" ht="15.75" thickBot="1">
      <c r="A81" s="31" t="s">
        <v>103</v>
      </c>
      <c r="B81" s="34" t="s">
        <v>104</v>
      </c>
      <c r="C81" s="3">
        <v>896</v>
      </c>
      <c r="D81" s="67" t="s">
        <v>247</v>
      </c>
      <c r="E81" s="67"/>
      <c r="F81" s="3"/>
      <c r="G81" s="20">
        <f>G82</f>
        <v>16400</v>
      </c>
      <c r="H81" s="20">
        <f>H82</f>
        <v>17082.24</v>
      </c>
      <c r="I81" s="20">
        <f>I82</f>
        <v>17763.821376000004</v>
      </c>
    </row>
    <row r="82" spans="1:9" ht="51" customHeight="1">
      <c r="A82" s="112" t="s">
        <v>218</v>
      </c>
      <c r="B82" s="75" t="s">
        <v>270</v>
      </c>
      <c r="C82" s="75">
        <v>896</v>
      </c>
      <c r="D82" s="112" t="s">
        <v>247</v>
      </c>
      <c r="E82" s="114">
        <v>3150000112</v>
      </c>
      <c r="F82" s="75"/>
      <c r="G82" s="87">
        <f>G84</f>
        <v>16400</v>
      </c>
      <c r="H82" s="87">
        <f>H84</f>
        <v>17082.24</v>
      </c>
      <c r="I82" s="87">
        <f>I84</f>
        <v>17763.821376000004</v>
      </c>
    </row>
    <row r="83" spans="1:9" ht="15.75" thickBot="1">
      <c r="A83" s="113"/>
      <c r="B83" s="76"/>
      <c r="C83" s="76"/>
      <c r="D83" s="113"/>
      <c r="E83" s="115"/>
      <c r="F83" s="76"/>
      <c r="G83" s="88"/>
      <c r="H83" s="88"/>
      <c r="I83" s="88"/>
    </row>
    <row r="84" spans="1:9" ht="24.75" thickBot="1">
      <c r="A84" s="35" t="s">
        <v>105</v>
      </c>
      <c r="B84" s="5" t="s">
        <v>62</v>
      </c>
      <c r="C84" s="5">
        <v>896</v>
      </c>
      <c r="D84" s="66" t="s">
        <v>247</v>
      </c>
      <c r="E84" s="66">
        <v>3150000112</v>
      </c>
      <c r="F84" s="5">
        <v>200</v>
      </c>
      <c r="G84" s="21">
        <f>G85</f>
        <v>16400</v>
      </c>
      <c r="H84" s="21">
        <f>H85</f>
        <v>17082.24</v>
      </c>
      <c r="I84" s="21">
        <f>I85</f>
        <v>17763.821376000004</v>
      </c>
    </row>
    <row r="85" spans="1:9" ht="24.75" thickBot="1">
      <c r="A85" s="35" t="s">
        <v>106</v>
      </c>
      <c r="B85" s="5" t="s">
        <v>44</v>
      </c>
      <c r="C85" s="5">
        <v>896</v>
      </c>
      <c r="D85" s="66" t="s">
        <v>247</v>
      </c>
      <c r="E85" s="66">
        <v>3150000112</v>
      </c>
      <c r="F85" s="5">
        <v>240</v>
      </c>
      <c r="G85" s="21">
        <v>16400</v>
      </c>
      <c r="H85" s="21">
        <f>G85*1.0416</f>
        <v>17082.24</v>
      </c>
      <c r="I85" s="21">
        <f>H85*1.0399</f>
        <v>17763.821376000004</v>
      </c>
    </row>
    <row r="86" spans="1:16" ht="19.5" thickBot="1">
      <c r="A86" s="38" t="s">
        <v>107</v>
      </c>
      <c r="B86" s="11" t="s">
        <v>108</v>
      </c>
      <c r="C86" s="3">
        <v>896</v>
      </c>
      <c r="D86" s="67" t="s">
        <v>248</v>
      </c>
      <c r="E86" s="67"/>
      <c r="F86" s="1"/>
      <c r="G86" s="20">
        <f>G87</f>
        <v>15110</v>
      </c>
      <c r="H86" s="20">
        <f>H87</f>
        <v>15217.776</v>
      </c>
      <c r="I86" s="20">
        <f>I87</f>
        <v>15824.965262400001</v>
      </c>
      <c r="J86" s="27">
        <v>35950</v>
      </c>
      <c r="K86" s="23">
        <f>G86-J86</f>
        <v>-20840</v>
      </c>
      <c r="L86">
        <f>K86/J86*100</f>
        <v>-57.96940194714881</v>
      </c>
      <c r="M86" s="23">
        <f>H86-G86</f>
        <v>107.77599999999984</v>
      </c>
      <c r="N86">
        <f>M86/G86*100</f>
        <v>0.7132759761747176</v>
      </c>
      <c r="O86" s="23">
        <f>I86-H86</f>
        <v>607.1892624000011</v>
      </c>
      <c r="P86">
        <f>O86/H86*100</f>
        <v>3.9900000000000073</v>
      </c>
    </row>
    <row r="87" spans="1:9" ht="15.75" thickBot="1">
      <c r="A87" s="31" t="s">
        <v>109</v>
      </c>
      <c r="B87" s="34" t="s">
        <v>110</v>
      </c>
      <c r="C87" s="1">
        <v>896</v>
      </c>
      <c r="D87" s="65" t="s">
        <v>249</v>
      </c>
      <c r="E87" s="65"/>
      <c r="F87" s="1"/>
      <c r="G87" s="20">
        <f>G88+G107</f>
        <v>15110</v>
      </c>
      <c r="H87" s="20">
        <f>H88+H107</f>
        <v>15217.776</v>
      </c>
      <c r="I87" s="20">
        <f>I88+I107</f>
        <v>15824.965262400001</v>
      </c>
    </row>
    <row r="88" spans="1:9" ht="15.75" thickBot="1">
      <c r="A88" s="32" t="s">
        <v>111</v>
      </c>
      <c r="B88" s="34" t="s">
        <v>112</v>
      </c>
      <c r="C88" s="1">
        <v>896</v>
      </c>
      <c r="D88" s="65" t="s">
        <v>249</v>
      </c>
      <c r="E88" s="65">
        <v>6010100130</v>
      </c>
      <c r="F88" s="1"/>
      <c r="G88" s="22">
        <f>G89+G93+G97+G100+G104</f>
        <v>14150</v>
      </c>
      <c r="H88" s="22">
        <f>H89+H93+H97+H100+H104</f>
        <v>14217.84</v>
      </c>
      <c r="I88" s="22">
        <f>I89+I93+I97+I100+I104</f>
        <v>14785.131816000001</v>
      </c>
    </row>
    <row r="89" spans="1:9" ht="24" customHeight="1">
      <c r="A89" s="98" t="s">
        <v>113</v>
      </c>
      <c r="B89" s="100" t="s">
        <v>278</v>
      </c>
      <c r="C89" s="75">
        <v>896</v>
      </c>
      <c r="D89" s="112" t="s">
        <v>249</v>
      </c>
      <c r="E89" s="114">
        <v>6010104134</v>
      </c>
      <c r="F89" s="79"/>
      <c r="G89" s="87">
        <v>500</v>
      </c>
      <c r="H89" s="87">
        <v>0</v>
      </c>
      <c r="I89" s="87">
        <v>0</v>
      </c>
    </row>
    <row r="90" spans="1:9" ht="15.75" thickBot="1">
      <c r="A90" s="99"/>
      <c r="B90" s="101"/>
      <c r="C90" s="76"/>
      <c r="D90" s="113"/>
      <c r="E90" s="115"/>
      <c r="F90" s="80"/>
      <c r="G90" s="88"/>
      <c r="H90" s="88"/>
      <c r="I90" s="88"/>
    </row>
    <row r="91" spans="1:9" ht="24.75" thickBot="1">
      <c r="A91" s="35" t="s">
        <v>114</v>
      </c>
      <c r="B91" s="5" t="s">
        <v>42</v>
      </c>
      <c r="C91" s="5">
        <v>896</v>
      </c>
      <c r="D91" s="68" t="s">
        <v>249</v>
      </c>
      <c r="E91" s="66">
        <v>6010100134</v>
      </c>
      <c r="F91" s="5">
        <v>200</v>
      </c>
      <c r="G91" s="21">
        <v>500</v>
      </c>
      <c r="H91" s="21">
        <v>0</v>
      </c>
      <c r="I91" s="21">
        <v>0</v>
      </c>
    </row>
    <row r="92" spans="1:9" ht="24.75" thickBot="1">
      <c r="A92" s="37" t="s">
        <v>115</v>
      </c>
      <c r="B92" s="5" t="s">
        <v>44</v>
      </c>
      <c r="C92" s="5">
        <v>896</v>
      </c>
      <c r="D92" s="68" t="s">
        <v>249</v>
      </c>
      <c r="E92" s="66">
        <v>6010100134</v>
      </c>
      <c r="F92" s="5">
        <v>240</v>
      </c>
      <c r="G92" s="21">
        <v>500</v>
      </c>
      <c r="H92" s="21">
        <v>0</v>
      </c>
      <c r="I92" s="21">
        <v>0</v>
      </c>
    </row>
    <row r="93" spans="1:9" ht="90" customHeight="1">
      <c r="A93" s="98" t="s">
        <v>116</v>
      </c>
      <c r="B93" s="100" t="s">
        <v>271</v>
      </c>
      <c r="C93" s="75">
        <v>896</v>
      </c>
      <c r="D93" s="112" t="s">
        <v>249</v>
      </c>
      <c r="E93" s="114">
        <v>6020105135</v>
      </c>
      <c r="F93" s="75"/>
      <c r="G93" s="87">
        <f>G95</f>
        <v>3500</v>
      </c>
      <c r="H93" s="87">
        <f>H95</f>
        <v>3645.6000000000004</v>
      </c>
      <c r="I93" s="87">
        <f>I95</f>
        <v>3791.0594400000004</v>
      </c>
    </row>
    <row r="94" spans="1:9" ht="15.75" thickBot="1">
      <c r="A94" s="99"/>
      <c r="B94" s="101"/>
      <c r="C94" s="76"/>
      <c r="D94" s="113"/>
      <c r="E94" s="115"/>
      <c r="F94" s="76"/>
      <c r="G94" s="88"/>
      <c r="H94" s="88"/>
      <c r="I94" s="88"/>
    </row>
    <row r="95" spans="1:9" ht="24.75" thickBot="1">
      <c r="A95" s="35" t="s">
        <v>117</v>
      </c>
      <c r="B95" s="5" t="s">
        <v>42</v>
      </c>
      <c r="C95" s="5">
        <v>896</v>
      </c>
      <c r="D95" s="66" t="s">
        <v>249</v>
      </c>
      <c r="E95" s="66">
        <v>6020105135</v>
      </c>
      <c r="F95" s="5">
        <v>200</v>
      </c>
      <c r="G95" s="21">
        <v>3500</v>
      </c>
      <c r="H95" s="21">
        <f>H96</f>
        <v>3645.6000000000004</v>
      </c>
      <c r="I95" s="21">
        <f>I96</f>
        <v>3791.0594400000004</v>
      </c>
    </row>
    <row r="96" spans="1:9" ht="24.75" thickBot="1">
      <c r="A96" s="37" t="s">
        <v>118</v>
      </c>
      <c r="B96" s="5" t="s">
        <v>44</v>
      </c>
      <c r="C96" s="5">
        <v>896</v>
      </c>
      <c r="D96" s="66" t="s">
        <v>249</v>
      </c>
      <c r="E96" s="66">
        <v>6020105135</v>
      </c>
      <c r="F96" s="5">
        <v>240</v>
      </c>
      <c r="G96" s="21">
        <v>3500</v>
      </c>
      <c r="H96" s="21">
        <f>G96*1.0416</f>
        <v>3645.6000000000004</v>
      </c>
      <c r="I96" s="21">
        <f>H96*1.0399</f>
        <v>3791.0594400000004</v>
      </c>
    </row>
    <row r="97" spans="1:9" ht="51.75" thickBot="1">
      <c r="A97" s="37" t="s">
        <v>119</v>
      </c>
      <c r="B97" s="12" t="s">
        <v>279</v>
      </c>
      <c r="C97" s="1">
        <v>896</v>
      </c>
      <c r="D97" s="65" t="s">
        <v>249</v>
      </c>
      <c r="E97" s="65">
        <v>6030106136</v>
      </c>
      <c r="F97" s="5"/>
      <c r="G97" s="20">
        <f>G98</f>
        <v>4600</v>
      </c>
      <c r="H97" s="20">
        <f>H98</f>
        <v>4791.360000000001</v>
      </c>
      <c r="I97" s="20">
        <f>I98</f>
        <v>4982.535264000001</v>
      </c>
    </row>
    <row r="98" spans="1:9" ht="24.75" thickBot="1">
      <c r="A98" s="35" t="s">
        <v>120</v>
      </c>
      <c r="B98" s="5" t="s">
        <v>42</v>
      </c>
      <c r="C98" s="5">
        <v>896</v>
      </c>
      <c r="D98" s="66" t="s">
        <v>249</v>
      </c>
      <c r="E98" s="66">
        <v>6030106136</v>
      </c>
      <c r="F98" s="5">
        <v>200</v>
      </c>
      <c r="G98" s="21">
        <v>4600</v>
      </c>
      <c r="H98" s="21">
        <f>H99</f>
        <v>4791.360000000001</v>
      </c>
      <c r="I98" s="21">
        <f>I99</f>
        <v>4982.535264000001</v>
      </c>
    </row>
    <row r="99" spans="1:9" ht="24.75" thickBot="1">
      <c r="A99" s="35" t="s">
        <v>121</v>
      </c>
      <c r="B99" s="5" t="s">
        <v>44</v>
      </c>
      <c r="C99" s="5">
        <v>896</v>
      </c>
      <c r="D99" s="66" t="s">
        <v>249</v>
      </c>
      <c r="E99" s="66">
        <v>6030106136</v>
      </c>
      <c r="F99" s="5">
        <v>240</v>
      </c>
      <c r="G99" s="21">
        <v>4600</v>
      </c>
      <c r="H99" s="21">
        <f>G99*1.0416</f>
        <v>4791.360000000001</v>
      </c>
      <c r="I99" s="21">
        <f>H99*1.0399</f>
        <v>4982.535264000001</v>
      </c>
    </row>
    <row r="100" spans="1:9" ht="102" customHeight="1">
      <c r="A100" s="98" t="s">
        <v>122</v>
      </c>
      <c r="B100" s="102" t="s">
        <v>272</v>
      </c>
      <c r="C100" s="79">
        <v>896</v>
      </c>
      <c r="D100" s="114" t="s">
        <v>249</v>
      </c>
      <c r="E100" s="114">
        <v>6040108138</v>
      </c>
      <c r="F100" s="81"/>
      <c r="G100" s="87">
        <f>G102</f>
        <v>2950</v>
      </c>
      <c r="H100" s="87">
        <f>H102</f>
        <v>3072.7200000000003</v>
      </c>
      <c r="I100" s="87">
        <f>I102</f>
        <v>3195.3215280000004</v>
      </c>
    </row>
    <row r="101" spans="1:9" ht="25.5" customHeight="1" thickBot="1">
      <c r="A101" s="99"/>
      <c r="B101" s="103"/>
      <c r="C101" s="80"/>
      <c r="D101" s="115"/>
      <c r="E101" s="115"/>
      <c r="F101" s="82"/>
      <c r="G101" s="88"/>
      <c r="H101" s="88"/>
      <c r="I101" s="88"/>
    </row>
    <row r="102" spans="1:9" ht="24.75" thickBot="1">
      <c r="A102" s="35" t="s">
        <v>123</v>
      </c>
      <c r="B102" s="5" t="s">
        <v>42</v>
      </c>
      <c r="C102" s="5">
        <v>896</v>
      </c>
      <c r="D102" s="66" t="s">
        <v>249</v>
      </c>
      <c r="E102" s="66">
        <v>6040108138</v>
      </c>
      <c r="F102" s="5">
        <v>200</v>
      </c>
      <c r="G102" s="21">
        <v>2950</v>
      </c>
      <c r="H102" s="21">
        <f>H103</f>
        <v>3072.7200000000003</v>
      </c>
      <c r="I102" s="21">
        <f>I103</f>
        <v>3195.3215280000004</v>
      </c>
    </row>
    <row r="103" spans="1:9" ht="24.75" thickBot="1">
      <c r="A103" s="35" t="s">
        <v>124</v>
      </c>
      <c r="B103" s="5" t="s">
        <v>44</v>
      </c>
      <c r="C103" s="5">
        <v>896</v>
      </c>
      <c r="D103" s="66" t="s">
        <v>249</v>
      </c>
      <c r="E103" s="66">
        <v>6040108138</v>
      </c>
      <c r="F103" s="5">
        <v>240</v>
      </c>
      <c r="G103" s="21">
        <v>2950</v>
      </c>
      <c r="H103" s="21">
        <f>G103*1.0416</f>
        <v>3072.7200000000003</v>
      </c>
      <c r="I103" s="21">
        <f>H103*1.0399</f>
        <v>3195.3215280000004</v>
      </c>
    </row>
    <row r="104" spans="1:9" ht="77.25" thickBot="1">
      <c r="A104" s="37" t="s">
        <v>125</v>
      </c>
      <c r="B104" s="12" t="s">
        <v>280</v>
      </c>
      <c r="C104" s="1">
        <v>896</v>
      </c>
      <c r="D104" s="65" t="s">
        <v>249</v>
      </c>
      <c r="E104" s="65">
        <v>6050109139</v>
      </c>
      <c r="F104" s="5"/>
      <c r="G104" s="20">
        <f>G105</f>
        <v>2600</v>
      </c>
      <c r="H104" s="20">
        <f>H105</f>
        <v>2708.1600000000003</v>
      </c>
      <c r="I104" s="20">
        <f>I105</f>
        <v>2816.2155840000005</v>
      </c>
    </row>
    <row r="105" spans="1:9" ht="24.75" thickBot="1">
      <c r="A105" s="35" t="s">
        <v>126</v>
      </c>
      <c r="B105" s="5" t="s">
        <v>42</v>
      </c>
      <c r="C105" s="5">
        <v>896</v>
      </c>
      <c r="D105" s="66" t="s">
        <v>249</v>
      </c>
      <c r="E105" s="66">
        <v>6050109139</v>
      </c>
      <c r="F105" s="5">
        <v>200</v>
      </c>
      <c r="G105" s="21">
        <v>2600</v>
      </c>
      <c r="H105" s="21">
        <f>H106</f>
        <v>2708.1600000000003</v>
      </c>
      <c r="I105" s="21">
        <f>I106</f>
        <v>2816.2155840000005</v>
      </c>
    </row>
    <row r="106" spans="1:9" ht="24.75" thickBot="1">
      <c r="A106" s="35" t="s">
        <v>127</v>
      </c>
      <c r="B106" s="5" t="s">
        <v>44</v>
      </c>
      <c r="C106" s="5">
        <v>896</v>
      </c>
      <c r="D106" s="66" t="s">
        <v>249</v>
      </c>
      <c r="E106" s="66">
        <v>6050109139</v>
      </c>
      <c r="F106" s="5">
        <v>240</v>
      </c>
      <c r="G106" s="21">
        <v>2600</v>
      </c>
      <c r="H106" s="21">
        <f>G106*1.0416</f>
        <v>2708.1600000000003</v>
      </c>
      <c r="I106" s="21">
        <f>H106*1.0399</f>
        <v>2816.2155840000005</v>
      </c>
    </row>
    <row r="107" spans="1:9" ht="15.75" thickBot="1">
      <c r="A107" s="37" t="s">
        <v>128</v>
      </c>
      <c r="B107" s="3" t="s">
        <v>129</v>
      </c>
      <c r="C107" s="1">
        <v>896</v>
      </c>
      <c r="D107" s="65" t="s">
        <v>249</v>
      </c>
      <c r="E107" s="65">
        <v>6000300150</v>
      </c>
      <c r="F107" s="1"/>
      <c r="G107" s="20">
        <v>960</v>
      </c>
      <c r="H107" s="20">
        <f>H108</f>
        <v>999.936</v>
      </c>
      <c r="I107" s="20">
        <f>I108</f>
        <v>1039.8334464000002</v>
      </c>
    </row>
    <row r="108" spans="1:9" ht="63.75" customHeight="1">
      <c r="A108" s="98" t="s">
        <v>130</v>
      </c>
      <c r="B108" s="100" t="s">
        <v>273</v>
      </c>
      <c r="C108" s="79">
        <v>896</v>
      </c>
      <c r="D108" s="114" t="s">
        <v>249</v>
      </c>
      <c r="E108" s="114">
        <v>6000305155</v>
      </c>
      <c r="F108" s="79"/>
      <c r="G108" s="87">
        <v>960</v>
      </c>
      <c r="H108" s="87">
        <f>H110</f>
        <v>999.936</v>
      </c>
      <c r="I108" s="87">
        <f>I110</f>
        <v>1039.8334464000002</v>
      </c>
    </row>
    <row r="109" spans="1:9" ht="15.75" thickBot="1">
      <c r="A109" s="99"/>
      <c r="B109" s="101"/>
      <c r="C109" s="80"/>
      <c r="D109" s="115"/>
      <c r="E109" s="115"/>
      <c r="F109" s="80"/>
      <c r="G109" s="88"/>
      <c r="H109" s="88"/>
      <c r="I109" s="88"/>
    </row>
    <row r="110" spans="1:9" ht="24.75" thickBot="1">
      <c r="A110" s="35" t="s">
        <v>131</v>
      </c>
      <c r="B110" s="5" t="s">
        <v>42</v>
      </c>
      <c r="C110" s="5">
        <v>896</v>
      </c>
      <c r="D110" s="66" t="s">
        <v>249</v>
      </c>
      <c r="E110" s="66">
        <v>6000305155</v>
      </c>
      <c r="F110" s="5">
        <v>200</v>
      </c>
      <c r="G110" s="21">
        <v>960</v>
      </c>
      <c r="H110" s="21">
        <f>H111</f>
        <v>999.936</v>
      </c>
      <c r="I110" s="21">
        <f>I111</f>
        <v>1039.8334464000002</v>
      </c>
    </row>
    <row r="111" spans="1:9" ht="24.75" thickBot="1">
      <c r="A111" s="35" t="s">
        <v>132</v>
      </c>
      <c r="B111" s="5" t="s">
        <v>44</v>
      </c>
      <c r="C111" s="5">
        <v>896</v>
      </c>
      <c r="D111" s="66" t="s">
        <v>249</v>
      </c>
      <c r="E111" s="66">
        <v>6000305155</v>
      </c>
      <c r="F111" s="5">
        <v>240</v>
      </c>
      <c r="G111" s="21">
        <v>960</v>
      </c>
      <c r="H111" s="21">
        <f>G111*1.0416</f>
        <v>999.936</v>
      </c>
      <c r="I111" s="21">
        <f>H111*1.0399</f>
        <v>1039.8334464000002</v>
      </c>
    </row>
    <row r="112" spans="1:16" ht="16.5" thickBot="1">
      <c r="A112" s="30" t="s">
        <v>133</v>
      </c>
      <c r="B112" s="11" t="s">
        <v>134</v>
      </c>
      <c r="C112" s="1">
        <v>896</v>
      </c>
      <c r="D112" s="67" t="s">
        <v>250</v>
      </c>
      <c r="E112" s="66"/>
      <c r="F112" s="5"/>
      <c r="G112" s="20">
        <f aca="true" t="shared" si="2" ref="G112:I115">G113</f>
        <v>295</v>
      </c>
      <c r="H112" s="20">
        <f t="shared" si="2"/>
        <v>307.27200000000005</v>
      </c>
      <c r="I112" s="20">
        <f t="shared" si="2"/>
        <v>319.53215280000006</v>
      </c>
      <c r="J112" s="27">
        <v>235</v>
      </c>
      <c r="K112" s="23">
        <f>G112-J112</f>
        <v>60</v>
      </c>
      <c r="L112">
        <f>K112/J112*100</f>
        <v>25.53191489361702</v>
      </c>
      <c r="M112" s="23">
        <f>H112-G112</f>
        <v>12.272000000000048</v>
      </c>
      <c r="N112">
        <f>M112/G112*100</f>
        <v>4.160000000000016</v>
      </c>
      <c r="O112" s="23">
        <f>I112-H112</f>
        <v>12.260152800000014</v>
      </c>
      <c r="P112">
        <f>O112/H112*100</f>
        <v>3.9900000000000038</v>
      </c>
    </row>
    <row r="113" spans="1:9" ht="15.75" thickBot="1">
      <c r="A113" s="49" t="s">
        <v>219</v>
      </c>
      <c r="B113" s="3" t="s">
        <v>135</v>
      </c>
      <c r="C113" s="1">
        <v>896</v>
      </c>
      <c r="D113" s="67" t="s">
        <v>251</v>
      </c>
      <c r="E113" s="66"/>
      <c r="F113" s="5"/>
      <c r="G113" s="20">
        <f t="shared" si="2"/>
        <v>295</v>
      </c>
      <c r="H113" s="20">
        <f t="shared" si="2"/>
        <v>307.27200000000005</v>
      </c>
      <c r="I113" s="20">
        <f t="shared" si="2"/>
        <v>319.53215280000006</v>
      </c>
    </row>
    <row r="114" spans="1:9" ht="60.75" thickBot="1">
      <c r="A114" s="47" t="s">
        <v>220</v>
      </c>
      <c r="B114" s="1" t="s">
        <v>282</v>
      </c>
      <c r="C114" s="1">
        <v>896</v>
      </c>
      <c r="D114" s="67" t="s">
        <v>251</v>
      </c>
      <c r="E114" s="65">
        <v>4100000171</v>
      </c>
      <c r="F114" s="1"/>
      <c r="G114" s="20">
        <v>295</v>
      </c>
      <c r="H114" s="20">
        <f t="shared" si="2"/>
        <v>307.27200000000005</v>
      </c>
      <c r="I114" s="20">
        <f t="shared" si="2"/>
        <v>319.53215280000006</v>
      </c>
    </row>
    <row r="115" spans="1:9" ht="24.75" thickBot="1">
      <c r="A115" s="35" t="s">
        <v>136</v>
      </c>
      <c r="B115" s="5" t="s">
        <v>42</v>
      </c>
      <c r="C115" s="5">
        <v>896</v>
      </c>
      <c r="D115" s="68" t="s">
        <v>251</v>
      </c>
      <c r="E115" s="66">
        <v>4100000171</v>
      </c>
      <c r="F115" s="5">
        <v>200</v>
      </c>
      <c r="G115" s="21">
        <v>295</v>
      </c>
      <c r="H115" s="21">
        <f t="shared" si="2"/>
        <v>307.27200000000005</v>
      </c>
      <c r="I115" s="21">
        <f t="shared" si="2"/>
        <v>319.53215280000006</v>
      </c>
    </row>
    <row r="116" spans="1:9" ht="24.75" thickBot="1">
      <c r="A116" s="35" t="s">
        <v>137</v>
      </c>
      <c r="B116" s="5" t="s">
        <v>44</v>
      </c>
      <c r="C116" s="5">
        <v>896</v>
      </c>
      <c r="D116" s="68" t="s">
        <v>251</v>
      </c>
      <c r="E116" s="66">
        <v>4100000171</v>
      </c>
      <c r="F116" s="5">
        <v>240</v>
      </c>
      <c r="G116" s="21">
        <v>295</v>
      </c>
      <c r="H116" s="21">
        <f>G116*1.0416</f>
        <v>307.27200000000005</v>
      </c>
      <c r="I116" s="21">
        <f>H116*1.0399</f>
        <v>319.53215280000006</v>
      </c>
    </row>
    <row r="117" spans="1:16" ht="19.5" thickBot="1">
      <c r="A117" s="36" t="s">
        <v>138</v>
      </c>
      <c r="B117" s="11" t="s">
        <v>139</v>
      </c>
      <c r="C117" s="3">
        <v>896</v>
      </c>
      <c r="D117" s="67" t="s">
        <v>252</v>
      </c>
      <c r="E117" s="65"/>
      <c r="F117" s="15"/>
      <c r="G117" s="20">
        <f>G118+G122</f>
        <v>1036</v>
      </c>
      <c r="H117" s="20">
        <f>H118+H122</f>
        <v>1079.0976</v>
      </c>
      <c r="I117" s="20">
        <v>1122.1</v>
      </c>
      <c r="J117" s="27">
        <v>1331</v>
      </c>
      <c r="K117" s="23">
        <f>G117-J117</f>
        <v>-295</v>
      </c>
      <c r="L117">
        <f>K117/J117*100</f>
        <v>-22.163786626596544</v>
      </c>
      <c r="M117" s="23">
        <f>H117-G117</f>
        <v>43.09760000000006</v>
      </c>
      <c r="N117">
        <f>M117/G117*100</f>
        <v>4.1600000000000055</v>
      </c>
      <c r="O117" s="23">
        <f>I117-H117</f>
        <v>43.00239999999985</v>
      </c>
      <c r="P117">
        <f>O117/H117*100</f>
        <v>3.9850334205172775</v>
      </c>
    </row>
    <row r="118" spans="1:9" ht="26.25" thickBot="1">
      <c r="A118" s="31" t="s">
        <v>140</v>
      </c>
      <c r="B118" s="3" t="s">
        <v>141</v>
      </c>
      <c r="C118" s="1">
        <v>896</v>
      </c>
      <c r="D118" s="65" t="s">
        <v>253</v>
      </c>
      <c r="E118" s="65"/>
      <c r="F118" s="1"/>
      <c r="G118" s="20">
        <v>200</v>
      </c>
      <c r="H118" s="20">
        <f aca="true" t="shared" si="3" ref="H118:I120">H119</f>
        <v>208.32000000000002</v>
      </c>
      <c r="I118" s="20">
        <f t="shared" si="3"/>
        <v>216.63196800000003</v>
      </c>
    </row>
    <row r="119" spans="1:9" ht="84.75" thickBot="1">
      <c r="A119" s="37" t="s">
        <v>142</v>
      </c>
      <c r="B119" s="1" t="s">
        <v>283</v>
      </c>
      <c r="C119" s="1">
        <v>896</v>
      </c>
      <c r="D119" s="65" t="s">
        <v>253</v>
      </c>
      <c r="E119" s="65">
        <v>4280000181</v>
      </c>
      <c r="F119" s="1"/>
      <c r="G119" s="20">
        <v>200</v>
      </c>
      <c r="H119" s="20">
        <f t="shared" si="3"/>
        <v>208.32000000000002</v>
      </c>
      <c r="I119" s="20">
        <f t="shared" si="3"/>
        <v>216.63196800000003</v>
      </c>
    </row>
    <row r="120" spans="1:9" ht="24.75" thickBot="1">
      <c r="A120" s="35" t="s">
        <v>143</v>
      </c>
      <c r="B120" s="5" t="s">
        <v>62</v>
      </c>
      <c r="C120" s="5">
        <v>896</v>
      </c>
      <c r="D120" s="66" t="s">
        <v>253</v>
      </c>
      <c r="E120" s="66">
        <v>4280000181</v>
      </c>
      <c r="F120" s="5">
        <v>200</v>
      </c>
      <c r="G120" s="21">
        <v>200</v>
      </c>
      <c r="H120" s="21">
        <f t="shared" si="3"/>
        <v>208.32000000000002</v>
      </c>
      <c r="I120" s="21">
        <f t="shared" si="3"/>
        <v>216.63196800000003</v>
      </c>
    </row>
    <row r="121" spans="1:9" ht="24.75" thickBot="1">
      <c r="A121" s="35" t="s">
        <v>144</v>
      </c>
      <c r="B121" s="5" t="s">
        <v>44</v>
      </c>
      <c r="C121" s="5">
        <v>896</v>
      </c>
      <c r="D121" s="66" t="s">
        <v>253</v>
      </c>
      <c r="E121" s="66">
        <v>4280000181</v>
      </c>
      <c r="F121" s="5">
        <v>240</v>
      </c>
      <c r="G121" s="21">
        <v>200</v>
      </c>
      <c r="H121" s="21">
        <f>G121*1.0416</f>
        <v>208.32000000000002</v>
      </c>
      <c r="I121" s="21">
        <f>H121*1.0399</f>
        <v>216.63196800000003</v>
      </c>
    </row>
    <row r="122" spans="1:9" ht="19.5" thickBot="1">
      <c r="A122" s="46" t="s">
        <v>221</v>
      </c>
      <c r="B122" s="3" t="s">
        <v>145</v>
      </c>
      <c r="C122" s="1">
        <v>896</v>
      </c>
      <c r="D122" s="65" t="s">
        <v>254</v>
      </c>
      <c r="E122" s="66"/>
      <c r="F122" s="15"/>
      <c r="G122" s="20">
        <f>G123+G126+G129+G132+G138+G141</f>
        <v>836</v>
      </c>
      <c r="H122" s="20">
        <f>H123+H126+H129+H132+H138+H141</f>
        <v>870.7776000000001</v>
      </c>
      <c r="I122" s="20">
        <f>I123+I126+I129+I132+I138+I141</f>
        <v>905.52162624</v>
      </c>
    </row>
    <row r="123" spans="1:9" ht="39" thickBot="1">
      <c r="A123" s="47" t="s">
        <v>222</v>
      </c>
      <c r="B123" s="3" t="s">
        <v>291</v>
      </c>
      <c r="C123" s="1">
        <v>896</v>
      </c>
      <c r="D123" s="65" t="s">
        <v>254</v>
      </c>
      <c r="E123" s="65">
        <v>4310000191</v>
      </c>
      <c r="F123" s="1"/>
      <c r="G123" s="20">
        <f>G124</f>
        <v>145</v>
      </c>
      <c r="H123" s="20">
        <f>H124</f>
        <v>151.032</v>
      </c>
      <c r="I123" s="20">
        <f>I124</f>
        <v>157.0581768</v>
      </c>
    </row>
    <row r="124" spans="1:9" ht="24.75" thickBot="1">
      <c r="A124" s="35" t="s">
        <v>146</v>
      </c>
      <c r="B124" s="5" t="s">
        <v>62</v>
      </c>
      <c r="C124" s="5">
        <v>896</v>
      </c>
      <c r="D124" s="66" t="s">
        <v>254</v>
      </c>
      <c r="E124" s="66">
        <v>4310000191</v>
      </c>
      <c r="F124" s="5">
        <v>200</v>
      </c>
      <c r="G124" s="21">
        <v>145</v>
      </c>
      <c r="H124" s="21">
        <f>H125</f>
        <v>151.032</v>
      </c>
      <c r="I124" s="21">
        <f>I125</f>
        <v>157.0581768</v>
      </c>
    </row>
    <row r="125" spans="1:9" ht="24.75" thickBot="1">
      <c r="A125" s="35" t="s">
        <v>147</v>
      </c>
      <c r="B125" s="5" t="s">
        <v>44</v>
      </c>
      <c r="C125" s="5">
        <v>896</v>
      </c>
      <c r="D125" s="66" t="s">
        <v>254</v>
      </c>
      <c r="E125" s="66">
        <v>4310000191</v>
      </c>
      <c r="F125" s="5">
        <v>240</v>
      </c>
      <c r="G125" s="21">
        <v>145</v>
      </c>
      <c r="H125" s="21">
        <f>G125*1.0416</f>
        <v>151.032</v>
      </c>
      <c r="I125" s="21">
        <f>H125*1.0399</f>
        <v>157.0581768</v>
      </c>
    </row>
    <row r="126" spans="1:9" ht="51.75" thickBot="1">
      <c r="A126" s="47" t="s">
        <v>223</v>
      </c>
      <c r="B126" s="3" t="s">
        <v>284</v>
      </c>
      <c r="C126" s="1">
        <v>896</v>
      </c>
      <c r="D126" s="65" t="s">
        <v>254</v>
      </c>
      <c r="E126" s="65">
        <v>7950200490</v>
      </c>
      <c r="F126" s="1"/>
      <c r="G126" s="20">
        <f>G127</f>
        <v>115</v>
      </c>
      <c r="H126" s="20">
        <f>H127</f>
        <v>119.784</v>
      </c>
      <c r="I126" s="20">
        <f>I127</f>
        <v>124.56338160000001</v>
      </c>
    </row>
    <row r="127" spans="1:9" ht="24.75" thickBot="1">
      <c r="A127" s="35" t="s">
        <v>148</v>
      </c>
      <c r="B127" s="5" t="s">
        <v>62</v>
      </c>
      <c r="C127" s="5">
        <v>896</v>
      </c>
      <c r="D127" s="66" t="s">
        <v>254</v>
      </c>
      <c r="E127" s="66">
        <v>7950200490</v>
      </c>
      <c r="F127" s="5">
        <v>200</v>
      </c>
      <c r="G127" s="21">
        <v>115</v>
      </c>
      <c r="H127" s="21">
        <f>H128</f>
        <v>119.784</v>
      </c>
      <c r="I127" s="21">
        <f>I128</f>
        <v>124.56338160000001</v>
      </c>
    </row>
    <row r="128" spans="1:9" ht="24.75" thickBot="1">
      <c r="A128" s="35" t="s">
        <v>149</v>
      </c>
      <c r="B128" s="5" t="s">
        <v>44</v>
      </c>
      <c r="C128" s="5">
        <v>896</v>
      </c>
      <c r="D128" s="66" t="s">
        <v>254</v>
      </c>
      <c r="E128" s="66">
        <v>7950200490</v>
      </c>
      <c r="F128" s="5">
        <v>240</v>
      </c>
      <c r="G128" s="21">
        <v>115</v>
      </c>
      <c r="H128" s="21">
        <f>G128*1.0416</f>
        <v>119.784</v>
      </c>
      <c r="I128" s="21">
        <f>H128*1.0399</f>
        <v>124.56338160000001</v>
      </c>
    </row>
    <row r="129" spans="1:9" ht="51.75" thickBot="1">
      <c r="A129" s="47" t="s">
        <v>224</v>
      </c>
      <c r="B129" s="3" t="s">
        <v>281</v>
      </c>
      <c r="C129" s="1">
        <v>896</v>
      </c>
      <c r="D129" s="65" t="s">
        <v>254</v>
      </c>
      <c r="E129" s="65">
        <v>7950300519</v>
      </c>
      <c r="F129" s="1"/>
      <c r="G129" s="20">
        <f>G130</f>
        <v>84</v>
      </c>
      <c r="H129" s="20">
        <f>H130</f>
        <v>87.49440000000001</v>
      </c>
      <c r="I129" s="20">
        <f>I130</f>
        <v>90.98542656000002</v>
      </c>
    </row>
    <row r="130" spans="1:9" ht="24.75" thickBot="1">
      <c r="A130" s="35" t="s">
        <v>150</v>
      </c>
      <c r="B130" s="5" t="s">
        <v>62</v>
      </c>
      <c r="C130" s="5">
        <v>896</v>
      </c>
      <c r="D130" s="66" t="s">
        <v>254</v>
      </c>
      <c r="E130" s="66">
        <v>7950300519</v>
      </c>
      <c r="F130" s="5">
        <v>200</v>
      </c>
      <c r="G130" s="20">
        <v>84</v>
      </c>
      <c r="H130" s="20">
        <f>H131</f>
        <v>87.49440000000001</v>
      </c>
      <c r="I130" s="20">
        <f>I131</f>
        <v>90.98542656000002</v>
      </c>
    </row>
    <row r="131" spans="1:9" ht="24.75" thickBot="1">
      <c r="A131" s="35" t="s">
        <v>151</v>
      </c>
      <c r="B131" s="5" t="s">
        <v>44</v>
      </c>
      <c r="C131" s="5">
        <v>896</v>
      </c>
      <c r="D131" s="66" t="s">
        <v>254</v>
      </c>
      <c r="E131" s="66">
        <v>7950300519</v>
      </c>
      <c r="F131" s="5">
        <v>240</v>
      </c>
      <c r="G131" s="21">
        <v>84</v>
      </c>
      <c r="H131" s="21">
        <f>G131*1.0416</f>
        <v>87.49440000000001</v>
      </c>
      <c r="I131" s="21">
        <f>H131*1.0399</f>
        <v>90.98542656000002</v>
      </c>
    </row>
    <row r="132" spans="1:9" ht="77.25" customHeight="1">
      <c r="A132" s="96" t="s">
        <v>225</v>
      </c>
      <c r="B132" s="75" t="s">
        <v>274</v>
      </c>
      <c r="C132" s="79">
        <v>896</v>
      </c>
      <c r="D132" s="114" t="s">
        <v>254</v>
      </c>
      <c r="E132" s="114">
        <v>7950400520</v>
      </c>
      <c r="F132" s="79"/>
      <c r="G132" s="87">
        <f>G134</f>
        <v>117</v>
      </c>
      <c r="H132" s="87">
        <f>H134</f>
        <v>121.86720000000001</v>
      </c>
      <c r="I132" s="87">
        <f>I134</f>
        <v>126.72970128000001</v>
      </c>
    </row>
    <row r="133" spans="1:9" ht="15.75" thickBot="1">
      <c r="A133" s="97"/>
      <c r="B133" s="76"/>
      <c r="C133" s="80"/>
      <c r="D133" s="115"/>
      <c r="E133" s="115"/>
      <c r="F133" s="80"/>
      <c r="G133" s="88"/>
      <c r="H133" s="88"/>
      <c r="I133" s="88"/>
    </row>
    <row r="134" spans="1:9" ht="15">
      <c r="A134" s="83" t="s">
        <v>152</v>
      </c>
      <c r="B134" s="81" t="s">
        <v>62</v>
      </c>
      <c r="C134" s="81">
        <v>896</v>
      </c>
      <c r="D134" s="110" t="s">
        <v>254</v>
      </c>
      <c r="E134" s="110">
        <v>7950400520</v>
      </c>
      <c r="F134" s="81">
        <v>200</v>
      </c>
      <c r="G134" s="85">
        <v>117</v>
      </c>
      <c r="H134" s="85">
        <f>H136</f>
        <v>121.86720000000001</v>
      </c>
      <c r="I134" s="85">
        <f>I136</f>
        <v>126.72970128000001</v>
      </c>
    </row>
    <row r="135" spans="1:9" ht="15.75" thickBot="1">
      <c r="A135" s="84"/>
      <c r="B135" s="82"/>
      <c r="C135" s="82"/>
      <c r="D135" s="111"/>
      <c r="E135" s="111"/>
      <c r="F135" s="82"/>
      <c r="G135" s="86"/>
      <c r="H135" s="86"/>
      <c r="I135" s="86"/>
    </row>
    <row r="136" spans="1:9" ht="15">
      <c r="A136" s="83" t="s">
        <v>153</v>
      </c>
      <c r="B136" s="81" t="s">
        <v>44</v>
      </c>
      <c r="C136" s="81">
        <v>896</v>
      </c>
      <c r="D136" s="110" t="s">
        <v>254</v>
      </c>
      <c r="E136" s="110">
        <v>7950400520</v>
      </c>
      <c r="F136" s="81">
        <v>240</v>
      </c>
      <c r="G136" s="85">
        <v>117</v>
      </c>
      <c r="H136" s="85">
        <f>G136*1.0416</f>
        <v>121.86720000000001</v>
      </c>
      <c r="I136" s="85">
        <f>H136*1.0399</f>
        <v>126.72970128000001</v>
      </c>
    </row>
    <row r="137" spans="1:9" ht="15.75" thickBot="1">
      <c r="A137" s="84"/>
      <c r="B137" s="82"/>
      <c r="C137" s="82"/>
      <c r="D137" s="111"/>
      <c r="E137" s="111"/>
      <c r="F137" s="82"/>
      <c r="G137" s="86"/>
      <c r="H137" s="86"/>
      <c r="I137" s="86"/>
    </row>
    <row r="138" spans="1:9" ht="64.5" thickBot="1">
      <c r="A138" s="47" t="s">
        <v>226</v>
      </c>
      <c r="B138" s="3" t="s">
        <v>285</v>
      </c>
      <c r="C138" s="1">
        <v>896</v>
      </c>
      <c r="D138" s="65" t="s">
        <v>254</v>
      </c>
      <c r="E138" s="65">
        <v>7950500530</v>
      </c>
      <c r="F138" s="1"/>
      <c r="G138" s="20">
        <f>G139</f>
        <v>145</v>
      </c>
      <c r="H138" s="20">
        <f>H139</f>
        <v>151.032</v>
      </c>
      <c r="I138" s="20">
        <f>I139</f>
        <v>157.0581768</v>
      </c>
    </row>
    <row r="139" spans="1:9" ht="24.75" thickBot="1">
      <c r="A139" s="35" t="s">
        <v>154</v>
      </c>
      <c r="B139" s="5" t="s">
        <v>62</v>
      </c>
      <c r="C139" s="5">
        <v>896</v>
      </c>
      <c r="D139" s="66" t="s">
        <v>254</v>
      </c>
      <c r="E139" s="66">
        <v>7950500530</v>
      </c>
      <c r="F139" s="5">
        <v>200</v>
      </c>
      <c r="G139" s="21">
        <v>145</v>
      </c>
      <c r="H139" s="21">
        <f>H140</f>
        <v>151.032</v>
      </c>
      <c r="I139" s="21">
        <f>I140</f>
        <v>157.0581768</v>
      </c>
    </row>
    <row r="140" spans="1:9" ht="24.75" thickBot="1">
      <c r="A140" s="35" t="s">
        <v>155</v>
      </c>
      <c r="B140" s="5" t="s">
        <v>44</v>
      </c>
      <c r="C140" s="5">
        <v>896</v>
      </c>
      <c r="D140" s="66" t="s">
        <v>254</v>
      </c>
      <c r="E140" s="66">
        <v>7950500530</v>
      </c>
      <c r="F140" s="5">
        <v>240</v>
      </c>
      <c r="G140" s="21">
        <v>145</v>
      </c>
      <c r="H140" s="21">
        <f>G140*1.0416</f>
        <v>151.032</v>
      </c>
      <c r="I140" s="21">
        <f>H140*1.0399</f>
        <v>157.0581768</v>
      </c>
    </row>
    <row r="141" spans="1:9" ht="51.75" thickBot="1">
      <c r="A141" s="47" t="s">
        <v>227</v>
      </c>
      <c r="B141" s="3" t="s">
        <v>286</v>
      </c>
      <c r="C141" s="1">
        <v>896</v>
      </c>
      <c r="D141" s="65" t="s">
        <v>254</v>
      </c>
      <c r="E141" s="65">
        <v>7950700521</v>
      </c>
      <c r="F141" s="5"/>
      <c r="G141" s="20">
        <f>G142</f>
        <v>230</v>
      </c>
      <c r="H141" s="20">
        <f>H142</f>
        <v>239.568</v>
      </c>
      <c r="I141" s="20">
        <f>I142</f>
        <v>249.12676320000003</v>
      </c>
    </row>
    <row r="142" spans="1:9" ht="24.75" thickBot="1">
      <c r="A142" s="48" t="s">
        <v>228</v>
      </c>
      <c r="B142" s="5" t="s">
        <v>62</v>
      </c>
      <c r="C142" s="5">
        <v>896</v>
      </c>
      <c r="D142" s="66" t="s">
        <v>254</v>
      </c>
      <c r="E142" s="66">
        <v>7950700521</v>
      </c>
      <c r="F142" s="5">
        <v>200</v>
      </c>
      <c r="G142" s="21">
        <v>230</v>
      </c>
      <c r="H142" s="21">
        <f>H143</f>
        <v>239.568</v>
      </c>
      <c r="I142" s="21">
        <f>I143</f>
        <v>249.12676320000003</v>
      </c>
    </row>
    <row r="143" spans="1:9" ht="24.75" thickBot="1">
      <c r="A143" s="48" t="s">
        <v>229</v>
      </c>
      <c r="B143" s="5" t="s">
        <v>44</v>
      </c>
      <c r="C143" s="5">
        <v>896</v>
      </c>
      <c r="D143" s="66" t="s">
        <v>254</v>
      </c>
      <c r="E143" s="66">
        <v>7950700521</v>
      </c>
      <c r="F143" s="5">
        <v>240</v>
      </c>
      <c r="G143" s="21">
        <v>230</v>
      </c>
      <c r="H143" s="21">
        <f>G143*1.0416</f>
        <v>239.568</v>
      </c>
      <c r="I143" s="21">
        <f>H143*1.0399</f>
        <v>249.12676320000003</v>
      </c>
    </row>
    <row r="144" spans="1:16" ht="16.5" thickBot="1">
      <c r="A144" s="36" t="s">
        <v>156</v>
      </c>
      <c r="B144" s="11" t="s">
        <v>157</v>
      </c>
      <c r="C144" s="1">
        <v>896</v>
      </c>
      <c r="D144" s="65" t="s">
        <v>255</v>
      </c>
      <c r="E144" s="66"/>
      <c r="F144" s="1"/>
      <c r="G144" s="20">
        <f>G145+G149</f>
        <v>15367.2</v>
      </c>
      <c r="H144" s="20">
        <f>H145+H149</f>
        <v>16006.475520000002</v>
      </c>
      <c r="I144" s="20">
        <f>I145+I149</f>
        <v>16645.133893248003</v>
      </c>
      <c r="J144" s="20">
        <v>13275.7</v>
      </c>
      <c r="K144" s="23">
        <f>G144-J144</f>
        <v>2091.5</v>
      </c>
      <c r="L144">
        <f>K144/J144*100</f>
        <v>15.754348169964672</v>
      </c>
      <c r="M144" s="23">
        <f>H144-G144</f>
        <v>639.275520000001</v>
      </c>
      <c r="N144">
        <f>M144/G144*100</f>
        <v>4.160000000000006</v>
      </c>
      <c r="O144" s="23">
        <f>I144-H144</f>
        <v>638.6583732480012</v>
      </c>
      <c r="P144">
        <f>O144/H144*100</f>
        <v>3.9900000000000073</v>
      </c>
    </row>
    <row r="145" spans="1:9" ht="15.75" thickBot="1">
      <c r="A145" s="49" t="s">
        <v>230</v>
      </c>
      <c r="B145" s="34" t="s">
        <v>158</v>
      </c>
      <c r="C145" s="1">
        <v>896</v>
      </c>
      <c r="D145" s="65" t="s">
        <v>256</v>
      </c>
      <c r="E145" s="66"/>
      <c r="F145" s="1"/>
      <c r="G145" s="20">
        <v>6451.5</v>
      </c>
      <c r="H145" s="20">
        <f aca="true" t="shared" si="4" ref="H145:I147">H146</f>
        <v>6719.8824</v>
      </c>
      <c r="I145" s="20">
        <f t="shared" si="4"/>
        <v>6988.00570776</v>
      </c>
    </row>
    <row r="146" spans="1:9" ht="51.75" thickBot="1">
      <c r="A146" s="37" t="s">
        <v>159</v>
      </c>
      <c r="B146" s="3" t="s">
        <v>287</v>
      </c>
      <c r="C146" s="1">
        <v>896</v>
      </c>
      <c r="D146" s="65" t="s">
        <v>256</v>
      </c>
      <c r="E146" s="65">
        <v>4500100201</v>
      </c>
      <c r="F146" s="1"/>
      <c r="G146" s="20">
        <v>6451.5</v>
      </c>
      <c r="H146" s="20">
        <f t="shared" si="4"/>
        <v>6719.8824</v>
      </c>
      <c r="I146" s="20">
        <f t="shared" si="4"/>
        <v>6988.00570776</v>
      </c>
    </row>
    <row r="147" spans="1:9" ht="24.75" thickBot="1">
      <c r="A147" s="35" t="s">
        <v>160</v>
      </c>
      <c r="B147" s="5" t="s">
        <v>62</v>
      </c>
      <c r="C147" s="5">
        <v>896</v>
      </c>
      <c r="D147" s="66" t="s">
        <v>256</v>
      </c>
      <c r="E147" s="66">
        <v>4500100201</v>
      </c>
      <c r="F147" s="5">
        <v>200</v>
      </c>
      <c r="G147" s="21">
        <v>6451.5</v>
      </c>
      <c r="H147" s="21">
        <f t="shared" si="4"/>
        <v>6719.8824</v>
      </c>
      <c r="I147" s="21">
        <f t="shared" si="4"/>
        <v>6988.00570776</v>
      </c>
    </row>
    <row r="148" spans="1:9" ht="24.75" thickBot="1">
      <c r="A148" s="35" t="s">
        <v>161</v>
      </c>
      <c r="B148" s="5" t="s">
        <v>44</v>
      </c>
      <c r="C148" s="5">
        <v>896</v>
      </c>
      <c r="D148" s="66" t="s">
        <v>256</v>
      </c>
      <c r="E148" s="66">
        <v>4500100201</v>
      </c>
      <c r="F148" s="5">
        <v>240</v>
      </c>
      <c r="G148" s="21">
        <v>6451.5</v>
      </c>
      <c r="H148" s="21">
        <f>G148*1.0416</f>
        <v>6719.8824</v>
      </c>
      <c r="I148" s="21">
        <f>H148*1.0399</f>
        <v>6988.00570776</v>
      </c>
    </row>
    <row r="149" spans="1:9" ht="19.5" thickBot="1">
      <c r="A149" s="49" t="s">
        <v>231</v>
      </c>
      <c r="B149" s="3" t="s">
        <v>162</v>
      </c>
      <c r="C149" s="1">
        <v>896</v>
      </c>
      <c r="D149" s="65" t="s">
        <v>257</v>
      </c>
      <c r="E149" s="66"/>
      <c r="F149" s="15"/>
      <c r="G149" s="20">
        <v>8915.7</v>
      </c>
      <c r="H149" s="20">
        <f aca="true" t="shared" si="5" ref="H149:I151">H150</f>
        <v>9286.593120000001</v>
      </c>
      <c r="I149" s="20">
        <f t="shared" si="5"/>
        <v>9657.128185488002</v>
      </c>
    </row>
    <row r="150" spans="1:9" ht="39" thickBot="1">
      <c r="A150" s="37" t="s">
        <v>163</v>
      </c>
      <c r="B150" s="3" t="s">
        <v>288</v>
      </c>
      <c r="C150" s="1">
        <v>896</v>
      </c>
      <c r="D150" s="65" t="s">
        <v>257</v>
      </c>
      <c r="E150" s="65">
        <v>4500200561</v>
      </c>
      <c r="F150" s="1"/>
      <c r="G150" s="20">
        <v>8915.7</v>
      </c>
      <c r="H150" s="20">
        <f t="shared" si="5"/>
        <v>9286.593120000001</v>
      </c>
      <c r="I150" s="20">
        <f t="shared" si="5"/>
        <v>9657.128185488002</v>
      </c>
    </row>
    <row r="151" spans="1:9" ht="24.75" thickBot="1">
      <c r="A151" s="35" t="s">
        <v>164</v>
      </c>
      <c r="B151" s="5" t="s">
        <v>62</v>
      </c>
      <c r="C151" s="5">
        <v>896</v>
      </c>
      <c r="D151" s="66" t="s">
        <v>257</v>
      </c>
      <c r="E151" s="66">
        <v>4500200561</v>
      </c>
      <c r="F151" s="5">
        <v>200</v>
      </c>
      <c r="G151" s="21">
        <v>8915.7</v>
      </c>
      <c r="H151" s="21">
        <f t="shared" si="5"/>
        <v>9286.593120000001</v>
      </c>
      <c r="I151" s="21">
        <f t="shared" si="5"/>
        <v>9657.128185488002</v>
      </c>
    </row>
    <row r="152" spans="1:9" ht="24.75" thickBot="1">
      <c r="A152" s="35" t="s">
        <v>165</v>
      </c>
      <c r="B152" s="5" t="s">
        <v>44</v>
      </c>
      <c r="C152" s="5">
        <v>896</v>
      </c>
      <c r="D152" s="66" t="s">
        <v>257</v>
      </c>
      <c r="E152" s="66">
        <v>4500200561</v>
      </c>
      <c r="F152" s="5">
        <v>240</v>
      </c>
      <c r="G152" s="21">
        <v>8915.7</v>
      </c>
      <c r="H152" s="21">
        <f>G152*1.0416</f>
        <v>9286.593120000001</v>
      </c>
      <c r="I152" s="21">
        <f>H152*1.0399</f>
        <v>9657.128185488002</v>
      </c>
    </row>
    <row r="153" spans="1:16" ht="16.5" thickBot="1">
      <c r="A153" s="30" t="s">
        <v>166</v>
      </c>
      <c r="B153" s="11" t="s">
        <v>167</v>
      </c>
      <c r="C153" s="1">
        <v>896</v>
      </c>
      <c r="D153" s="65">
        <v>1000</v>
      </c>
      <c r="E153" s="66"/>
      <c r="F153" s="1"/>
      <c r="G153" s="20">
        <f>G154+G158+G162</f>
        <v>4729.9</v>
      </c>
      <c r="H153" s="20">
        <f>H154+H158+H162</f>
        <v>4926.7</v>
      </c>
      <c r="I153" s="20">
        <f>I154+I158+I162</f>
        <v>5123.3</v>
      </c>
      <c r="J153" s="20">
        <v>5422.1</v>
      </c>
      <c r="K153" s="23">
        <f>G153-J153</f>
        <v>-692.2000000000007</v>
      </c>
      <c r="L153">
        <f>K153/J153*100</f>
        <v>-12.766271370871078</v>
      </c>
      <c r="M153" s="23">
        <f>H153-G153</f>
        <v>196.80000000000018</v>
      </c>
      <c r="N153" s="42">
        <f>M153/G153*100</f>
        <v>4.160764498192355</v>
      </c>
      <c r="O153" s="23">
        <f>I153-H153</f>
        <v>196.60000000000036</v>
      </c>
      <c r="P153" s="42">
        <f>O153/H153*100</f>
        <v>3.9905007408610302</v>
      </c>
    </row>
    <row r="154" spans="1:11" ht="15.75" thickBot="1">
      <c r="A154" s="32" t="s">
        <v>168</v>
      </c>
      <c r="B154" s="34" t="s">
        <v>169</v>
      </c>
      <c r="C154" s="1">
        <v>896</v>
      </c>
      <c r="D154" s="65">
        <v>1001</v>
      </c>
      <c r="E154" s="66"/>
      <c r="F154" s="1"/>
      <c r="G154" s="20">
        <f>G155</f>
        <v>1776.3</v>
      </c>
      <c r="H154" s="20">
        <v>1850.2</v>
      </c>
      <c r="I154" s="20">
        <v>1924</v>
      </c>
      <c r="K154" s="23"/>
    </row>
    <row r="155" spans="1:9" ht="72.75" thickBot="1">
      <c r="A155" s="37" t="s">
        <v>170</v>
      </c>
      <c r="B155" s="1" t="s">
        <v>171</v>
      </c>
      <c r="C155" s="1">
        <v>896</v>
      </c>
      <c r="D155" s="65">
        <v>1001</v>
      </c>
      <c r="E155" s="65">
        <v>5050200232</v>
      </c>
      <c r="F155" s="1"/>
      <c r="G155" s="20">
        <f>G156</f>
        <v>1776.3</v>
      </c>
      <c r="H155" s="20">
        <v>1850.2</v>
      </c>
      <c r="I155" s="20">
        <v>1924</v>
      </c>
    </row>
    <row r="156" spans="1:9" ht="15.75" thickBot="1">
      <c r="A156" s="35" t="s">
        <v>172</v>
      </c>
      <c r="B156" s="6" t="s">
        <v>173</v>
      </c>
      <c r="C156" s="5">
        <v>896</v>
      </c>
      <c r="D156" s="66">
        <v>1001</v>
      </c>
      <c r="E156" s="66">
        <v>5050200232</v>
      </c>
      <c r="F156" s="5">
        <v>300</v>
      </c>
      <c r="G156" s="21">
        <f>G157</f>
        <v>1776.3</v>
      </c>
      <c r="H156" s="21">
        <v>1850.2</v>
      </c>
      <c r="I156" s="21">
        <v>1924</v>
      </c>
    </row>
    <row r="157" spans="1:9" ht="15.75" thickBot="1">
      <c r="A157" s="35" t="s">
        <v>174</v>
      </c>
      <c r="B157" s="6" t="s">
        <v>175</v>
      </c>
      <c r="C157" s="5">
        <v>896</v>
      </c>
      <c r="D157" s="66">
        <v>1001</v>
      </c>
      <c r="E157" s="66">
        <v>5050200232</v>
      </c>
      <c r="F157" s="5">
        <v>310</v>
      </c>
      <c r="G157" s="21">
        <v>1776.3</v>
      </c>
      <c r="H157" s="21">
        <v>1850.2</v>
      </c>
      <c r="I157" s="21">
        <v>1924</v>
      </c>
    </row>
    <row r="158" spans="1:9" ht="16.5" thickBot="1">
      <c r="A158" s="16" t="s">
        <v>232</v>
      </c>
      <c r="B158" s="11" t="s">
        <v>176</v>
      </c>
      <c r="C158" s="1">
        <v>896</v>
      </c>
      <c r="D158" s="65">
        <v>1003</v>
      </c>
      <c r="E158" s="66"/>
      <c r="F158" s="5"/>
      <c r="G158" s="20">
        <f>G159</f>
        <v>138.8</v>
      </c>
      <c r="H158" s="20">
        <v>144.6</v>
      </c>
      <c r="I158" s="20">
        <v>150.4</v>
      </c>
    </row>
    <row r="159" spans="1:9" ht="120.75" thickBot="1">
      <c r="A159" s="47" t="s">
        <v>233</v>
      </c>
      <c r="B159" s="1" t="s">
        <v>177</v>
      </c>
      <c r="C159" s="1">
        <v>896</v>
      </c>
      <c r="D159" s="65">
        <v>1003</v>
      </c>
      <c r="E159" s="65">
        <v>5050100231</v>
      </c>
      <c r="F159" s="1"/>
      <c r="G159" s="20">
        <f>G160</f>
        <v>138.8</v>
      </c>
      <c r="H159" s="20">
        <v>144.6</v>
      </c>
      <c r="I159" s="20">
        <v>150.4</v>
      </c>
    </row>
    <row r="160" spans="1:9" ht="15.75" thickBot="1">
      <c r="A160" s="35" t="s">
        <v>178</v>
      </c>
      <c r="B160" s="6" t="s">
        <v>173</v>
      </c>
      <c r="C160" s="5">
        <v>896</v>
      </c>
      <c r="D160" s="66">
        <v>1003</v>
      </c>
      <c r="E160" s="66">
        <v>5050100231</v>
      </c>
      <c r="F160" s="5">
        <v>300</v>
      </c>
      <c r="G160" s="21">
        <f>G161</f>
        <v>138.8</v>
      </c>
      <c r="H160" s="21">
        <v>144.6</v>
      </c>
      <c r="I160" s="21">
        <v>150.4</v>
      </c>
    </row>
    <row r="161" spans="1:9" ht="15.75" thickBot="1">
      <c r="A161" s="35" t="s">
        <v>179</v>
      </c>
      <c r="B161" s="6" t="s">
        <v>175</v>
      </c>
      <c r="C161" s="5">
        <v>896</v>
      </c>
      <c r="D161" s="66">
        <v>1003</v>
      </c>
      <c r="E161" s="66">
        <v>5050100231</v>
      </c>
      <c r="F161" s="5">
        <v>310</v>
      </c>
      <c r="G161" s="21">
        <v>138.8</v>
      </c>
      <c r="H161" s="21">
        <v>144.6</v>
      </c>
      <c r="I161" s="21">
        <v>150.4</v>
      </c>
    </row>
    <row r="162" spans="1:9" ht="16.5" thickBot="1">
      <c r="A162" s="31" t="s">
        <v>180</v>
      </c>
      <c r="B162" s="11" t="s">
        <v>181</v>
      </c>
      <c r="C162" s="1">
        <v>896</v>
      </c>
      <c r="D162" s="65">
        <v>1004</v>
      </c>
      <c r="E162" s="65"/>
      <c r="F162" s="1"/>
      <c r="G162" s="20">
        <f>G163+G166</f>
        <v>2814.8</v>
      </c>
      <c r="H162" s="20">
        <v>2931.9</v>
      </c>
      <c r="I162" s="20">
        <v>3048.9</v>
      </c>
    </row>
    <row r="163" spans="1:13" ht="52.5" thickBot="1">
      <c r="A163" s="32" t="s">
        <v>182</v>
      </c>
      <c r="B163" s="3" t="s">
        <v>183</v>
      </c>
      <c r="C163" s="1">
        <v>896</v>
      </c>
      <c r="D163" s="65">
        <v>1004</v>
      </c>
      <c r="E163" s="65" t="s">
        <v>184</v>
      </c>
      <c r="F163" s="17"/>
      <c r="G163" s="20">
        <f>G164</f>
        <v>2354.8</v>
      </c>
      <c r="H163" s="20">
        <v>2452.8</v>
      </c>
      <c r="I163" s="20">
        <v>2550.7</v>
      </c>
      <c r="K163" s="23">
        <f>G154+G159+G162-G166</f>
        <v>4269.9</v>
      </c>
      <c r="L163" s="23">
        <f>H154+H159+H162-H166</f>
        <v>4447.599999999999</v>
      </c>
      <c r="M163" s="23">
        <f>I154+I159+I162-I166</f>
        <v>4625.1</v>
      </c>
    </row>
    <row r="164" spans="1:13" ht="15.75" thickBot="1">
      <c r="A164" s="35" t="s">
        <v>185</v>
      </c>
      <c r="B164" s="6" t="s">
        <v>173</v>
      </c>
      <c r="C164" s="5">
        <v>896</v>
      </c>
      <c r="D164" s="66">
        <v>1004</v>
      </c>
      <c r="E164" s="66" t="s">
        <v>184</v>
      </c>
      <c r="F164" s="5">
        <v>300</v>
      </c>
      <c r="G164" s="21">
        <f>G165</f>
        <v>2354.8</v>
      </c>
      <c r="H164" s="21">
        <v>2452.8</v>
      </c>
      <c r="I164" s="21">
        <v>2550.7</v>
      </c>
      <c r="K164" s="23">
        <f>G153-G166</f>
        <v>4269.9</v>
      </c>
      <c r="L164" s="23">
        <f>H153-H166</f>
        <v>4447.599999999999</v>
      </c>
      <c r="M164" s="23">
        <f>I153-I166</f>
        <v>4625.1</v>
      </c>
    </row>
    <row r="165" spans="1:9" ht="15.75" thickBot="1">
      <c r="A165" s="35" t="s">
        <v>186</v>
      </c>
      <c r="B165" s="6" t="s">
        <v>175</v>
      </c>
      <c r="C165" s="5">
        <v>896</v>
      </c>
      <c r="D165" s="66">
        <v>1004</v>
      </c>
      <c r="E165" s="66" t="s">
        <v>184</v>
      </c>
      <c r="F165" s="5">
        <v>310</v>
      </c>
      <c r="G165" s="21">
        <v>2354.8</v>
      </c>
      <c r="H165" s="21">
        <v>2452.8</v>
      </c>
      <c r="I165" s="21">
        <v>2550.7</v>
      </c>
    </row>
    <row r="166" spans="1:9" ht="39" thickBot="1">
      <c r="A166" s="32" t="s">
        <v>187</v>
      </c>
      <c r="B166" s="3" t="s">
        <v>188</v>
      </c>
      <c r="C166" s="1">
        <v>896</v>
      </c>
      <c r="D166" s="65">
        <v>1004</v>
      </c>
      <c r="E166" s="65" t="s">
        <v>189</v>
      </c>
      <c r="F166" s="17"/>
      <c r="G166" s="20">
        <f>G167</f>
        <v>460</v>
      </c>
      <c r="H166" s="20">
        <v>479.1</v>
      </c>
      <c r="I166" s="20">
        <v>498.2</v>
      </c>
    </row>
    <row r="167" spans="1:9" ht="15.75" thickBot="1">
      <c r="A167" s="35" t="s">
        <v>190</v>
      </c>
      <c r="B167" s="6" t="s">
        <v>173</v>
      </c>
      <c r="C167" s="5">
        <v>896</v>
      </c>
      <c r="D167" s="66">
        <v>1004</v>
      </c>
      <c r="E167" s="66" t="s">
        <v>189</v>
      </c>
      <c r="F167" s="5">
        <v>300</v>
      </c>
      <c r="G167" s="21">
        <f>G168</f>
        <v>460</v>
      </c>
      <c r="H167" s="21">
        <v>479.1</v>
      </c>
      <c r="I167" s="21">
        <v>498.2</v>
      </c>
    </row>
    <row r="168" spans="1:9" ht="15">
      <c r="A168" s="83" t="s">
        <v>191</v>
      </c>
      <c r="B168" s="81" t="s">
        <v>192</v>
      </c>
      <c r="C168" s="81">
        <v>896</v>
      </c>
      <c r="D168" s="110">
        <v>1004</v>
      </c>
      <c r="E168" s="110" t="s">
        <v>189</v>
      </c>
      <c r="F168" s="81">
        <v>320</v>
      </c>
      <c r="G168" s="85">
        <v>460</v>
      </c>
      <c r="H168" s="85">
        <v>479.1</v>
      </c>
      <c r="I168" s="85">
        <v>498.2</v>
      </c>
    </row>
    <row r="169" spans="1:9" ht="15">
      <c r="A169" s="93"/>
      <c r="B169" s="94"/>
      <c r="C169" s="94"/>
      <c r="D169" s="118"/>
      <c r="E169" s="118"/>
      <c r="F169" s="94"/>
      <c r="G169" s="95"/>
      <c r="H169" s="95"/>
      <c r="I169" s="95"/>
    </row>
    <row r="170" spans="1:9" ht="15.75" thickBot="1">
      <c r="A170" s="84"/>
      <c r="B170" s="82"/>
      <c r="C170" s="82"/>
      <c r="D170" s="111"/>
      <c r="E170" s="111"/>
      <c r="F170" s="82"/>
      <c r="G170" s="86"/>
      <c r="H170" s="86"/>
      <c r="I170" s="86"/>
    </row>
    <row r="171" spans="1:16" ht="16.5" thickBot="1">
      <c r="A171" s="36" t="s">
        <v>193</v>
      </c>
      <c r="B171" s="11" t="s">
        <v>194</v>
      </c>
      <c r="C171" s="3">
        <v>896</v>
      </c>
      <c r="D171" s="67">
        <v>1100</v>
      </c>
      <c r="E171" s="67"/>
      <c r="F171" s="3"/>
      <c r="G171" s="20">
        <f>G172</f>
        <v>4879.4</v>
      </c>
      <c r="H171" s="20">
        <f aca="true" t="shared" si="6" ref="H171:I174">H172</f>
        <v>5082.38304</v>
      </c>
      <c r="I171" s="20">
        <f t="shared" si="6"/>
        <v>5285.170123296</v>
      </c>
      <c r="J171" s="27">
        <v>2680</v>
      </c>
      <c r="K171" s="23">
        <f>G171-J171</f>
        <v>2199.3999999999996</v>
      </c>
      <c r="L171">
        <f>K171/J171*100</f>
        <v>82.06716417910447</v>
      </c>
      <c r="M171" s="23">
        <f>H171-G171</f>
        <v>202.98304000000007</v>
      </c>
      <c r="N171">
        <f>M171/G171*100</f>
        <v>4.160000000000002</v>
      </c>
      <c r="O171" s="23">
        <f>I171-H171</f>
        <v>202.78708329600067</v>
      </c>
      <c r="P171">
        <f>O171/H171*100</f>
        <v>3.9900000000000135</v>
      </c>
    </row>
    <row r="172" spans="1:9" ht="16.5" thickBot="1">
      <c r="A172" s="31" t="s">
        <v>195</v>
      </c>
      <c r="B172" s="11" t="s">
        <v>196</v>
      </c>
      <c r="C172" s="3">
        <v>896</v>
      </c>
      <c r="D172" s="67">
        <v>1102</v>
      </c>
      <c r="E172" s="67"/>
      <c r="F172" s="3"/>
      <c r="G172" s="20">
        <f>G173</f>
        <v>4879.4</v>
      </c>
      <c r="H172" s="20">
        <f t="shared" si="6"/>
        <v>5082.38304</v>
      </c>
      <c r="I172" s="20">
        <f t="shared" si="6"/>
        <v>5285.170123296</v>
      </c>
    </row>
    <row r="173" spans="1:9" ht="72.75" thickBot="1">
      <c r="A173" s="32" t="s">
        <v>197</v>
      </c>
      <c r="B173" s="1" t="s">
        <v>289</v>
      </c>
      <c r="C173" s="3">
        <v>896</v>
      </c>
      <c r="D173" s="67">
        <v>1102</v>
      </c>
      <c r="E173" s="65">
        <v>5120000241</v>
      </c>
      <c r="F173" s="3"/>
      <c r="G173" s="20">
        <f>G174</f>
        <v>4879.4</v>
      </c>
      <c r="H173" s="20">
        <f t="shared" si="6"/>
        <v>5082.38304</v>
      </c>
      <c r="I173" s="20">
        <f t="shared" si="6"/>
        <v>5285.170123296</v>
      </c>
    </row>
    <row r="174" spans="1:9" ht="24.75" thickBot="1">
      <c r="A174" s="35" t="s">
        <v>198</v>
      </c>
      <c r="B174" s="5" t="s">
        <v>62</v>
      </c>
      <c r="C174" s="5">
        <v>896</v>
      </c>
      <c r="D174" s="66">
        <v>1102</v>
      </c>
      <c r="E174" s="66">
        <v>5120000241</v>
      </c>
      <c r="F174" s="5">
        <v>200</v>
      </c>
      <c r="G174" s="21">
        <f>G175</f>
        <v>4879.4</v>
      </c>
      <c r="H174" s="21">
        <f t="shared" si="6"/>
        <v>5082.38304</v>
      </c>
      <c r="I174" s="21">
        <f t="shared" si="6"/>
        <v>5285.170123296</v>
      </c>
    </row>
    <row r="175" spans="1:9" ht="24.75" thickBot="1">
      <c r="A175" s="35" t="s">
        <v>199</v>
      </c>
      <c r="B175" s="5" t="s">
        <v>44</v>
      </c>
      <c r="C175" s="5">
        <v>896</v>
      </c>
      <c r="D175" s="66">
        <v>1102</v>
      </c>
      <c r="E175" s="66">
        <v>5120000241</v>
      </c>
      <c r="F175" s="5">
        <v>240</v>
      </c>
      <c r="G175" s="21">
        <v>4879.4</v>
      </c>
      <c r="H175" s="21">
        <f>G175*1.0416</f>
        <v>5082.38304</v>
      </c>
      <c r="I175" s="21">
        <f>H175*1.0399</f>
        <v>5285.170123296</v>
      </c>
    </row>
    <row r="176" spans="1:16" ht="15">
      <c r="A176" s="91" t="s">
        <v>200</v>
      </c>
      <c r="B176" s="91" t="s">
        <v>201</v>
      </c>
      <c r="C176" s="75">
        <v>896</v>
      </c>
      <c r="D176" s="112">
        <v>1200</v>
      </c>
      <c r="E176" s="116"/>
      <c r="F176" s="75"/>
      <c r="G176" s="87">
        <v>1909.6</v>
      </c>
      <c r="H176" s="87">
        <f>H178</f>
        <v>1989.03936</v>
      </c>
      <c r="I176" s="87">
        <f>I178</f>
        <v>2068.4020304640003</v>
      </c>
      <c r="J176" s="28">
        <v>1634.7</v>
      </c>
      <c r="K176" s="23">
        <f>G176-J176</f>
        <v>274.89999999999986</v>
      </c>
      <c r="L176">
        <f>K176/J176*100</f>
        <v>16.81654126139352</v>
      </c>
      <c r="M176" s="23">
        <f>H176-G176</f>
        <v>79.43936000000008</v>
      </c>
      <c r="N176">
        <f>M176/G176*100</f>
        <v>4.160000000000005</v>
      </c>
      <c r="O176" s="23">
        <f>I176-H176</f>
        <v>79.3626704640003</v>
      </c>
      <c r="P176">
        <f>O176/H176*100</f>
        <v>3.990000000000015</v>
      </c>
    </row>
    <row r="177" spans="1:10" ht="15.75" thickBot="1">
      <c r="A177" s="92"/>
      <c r="B177" s="92"/>
      <c r="C177" s="76"/>
      <c r="D177" s="113"/>
      <c r="E177" s="117"/>
      <c r="F177" s="76"/>
      <c r="G177" s="88"/>
      <c r="H177" s="88"/>
      <c r="I177" s="88"/>
      <c r="J177" s="29"/>
    </row>
    <row r="178" spans="1:9" ht="15">
      <c r="A178" s="89" t="s">
        <v>234</v>
      </c>
      <c r="B178" s="91" t="s">
        <v>202</v>
      </c>
      <c r="C178" s="75">
        <v>896</v>
      </c>
      <c r="D178" s="112">
        <v>1202</v>
      </c>
      <c r="E178" s="116"/>
      <c r="F178" s="75"/>
      <c r="G178" s="87">
        <f>G180</f>
        <v>1909.6</v>
      </c>
      <c r="H178" s="87">
        <f>H180</f>
        <v>1989.03936</v>
      </c>
      <c r="I178" s="87">
        <f>I180</f>
        <v>2068.4020304640003</v>
      </c>
    </row>
    <row r="179" spans="1:9" ht="15.75" thickBot="1">
      <c r="A179" s="90"/>
      <c r="B179" s="92"/>
      <c r="C179" s="76"/>
      <c r="D179" s="113"/>
      <c r="E179" s="117"/>
      <c r="F179" s="76"/>
      <c r="G179" s="88"/>
      <c r="H179" s="88"/>
      <c r="I179" s="88"/>
    </row>
    <row r="180" spans="1:9" ht="87" customHeight="1">
      <c r="A180" s="77" t="s">
        <v>235</v>
      </c>
      <c r="B180" s="79" t="s">
        <v>290</v>
      </c>
      <c r="C180" s="75">
        <v>896</v>
      </c>
      <c r="D180" s="112">
        <v>1202</v>
      </c>
      <c r="E180" s="114">
        <v>4570000251</v>
      </c>
      <c r="F180" s="75"/>
      <c r="G180" s="87">
        <f>G182</f>
        <v>1909.6</v>
      </c>
      <c r="H180" s="87">
        <f>H182</f>
        <v>1989.03936</v>
      </c>
      <c r="I180" s="87">
        <f>I182</f>
        <v>2068.4020304640003</v>
      </c>
    </row>
    <row r="181" spans="1:9" ht="23.25" customHeight="1" thickBot="1">
      <c r="A181" s="78"/>
      <c r="B181" s="80"/>
      <c r="C181" s="76"/>
      <c r="D181" s="113"/>
      <c r="E181" s="115"/>
      <c r="F181" s="76"/>
      <c r="G181" s="88"/>
      <c r="H181" s="88"/>
      <c r="I181" s="88"/>
    </row>
    <row r="182" spans="1:9" ht="15">
      <c r="A182" s="83" t="s">
        <v>203</v>
      </c>
      <c r="B182" s="81" t="s">
        <v>62</v>
      </c>
      <c r="C182" s="81">
        <v>896</v>
      </c>
      <c r="D182" s="110">
        <v>1202</v>
      </c>
      <c r="E182" s="110">
        <v>4570000251</v>
      </c>
      <c r="F182" s="81">
        <v>200</v>
      </c>
      <c r="G182" s="85">
        <f>G184</f>
        <v>1909.6</v>
      </c>
      <c r="H182" s="85">
        <f>H184</f>
        <v>1989.03936</v>
      </c>
      <c r="I182" s="85">
        <f>I184</f>
        <v>2068.4020304640003</v>
      </c>
    </row>
    <row r="183" spans="1:9" ht="15.75" thickBot="1">
      <c r="A183" s="84"/>
      <c r="B183" s="82"/>
      <c r="C183" s="82"/>
      <c r="D183" s="111"/>
      <c r="E183" s="111"/>
      <c r="F183" s="82"/>
      <c r="G183" s="86"/>
      <c r="H183" s="86"/>
      <c r="I183" s="86"/>
    </row>
    <row r="184" spans="1:9" ht="15">
      <c r="A184" s="83" t="s">
        <v>204</v>
      </c>
      <c r="B184" s="81" t="s">
        <v>44</v>
      </c>
      <c r="C184" s="81">
        <v>896</v>
      </c>
      <c r="D184" s="110">
        <v>1202</v>
      </c>
      <c r="E184" s="110">
        <v>4570000251</v>
      </c>
      <c r="F184" s="81">
        <v>240</v>
      </c>
      <c r="G184" s="85">
        <v>1909.6</v>
      </c>
      <c r="H184" s="85">
        <f>G184*1.0416</f>
        <v>1989.03936</v>
      </c>
      <c r="I184" s="85">
        <f>H184*1.0399</f>
        <v>2068.4020304640003</v>
      </c>
    </row>
    <row r="185" spans="1:9" ht="15.75" thickBot="1">
      <c r="A185" s="84"/>
      <c r="B185" s="82"/>
      <c r="C185" s="82"/>
      <c r="D185" s="111"/>
      <c r="E185" s="111"/>
      <c r="F185" s="82"/>
      <c r="G185" s="86"/>
      <c r="H185" s="86"/>
      <c r="I185" s="86"/>
    </row>
    <row r="186" spans="1:11" ht="19.5" thickBot="1">
      <c r="A186" s="18"/>
      <c r="B186" s="15" t="s">
        <v>205</v>
      </c>
      <c r="C186" s="6"/>
      <c r="D186" s="10"/>
      <c r="E186" s="5"/>
      <c r="F186" s="11"/>
      <c r="G186" s="19">
        <f>G13+G33</f>
        <v>83486.7</v>
      </c>
      <c r="H186" s="19">
        <f>H13+H33</f>
        <v>82148.25824</v>
      </c>
      <c r="I186" s="19">
        <f>I13+I33</f>
        <v>85424.918996464</v>
      </c>
      <c r="J186" s="23">
        <f>J176+J171+J153+J144+J117+J86+J75+J34+J71+J112+J13</f>
        <v>99418.8</v>
      </c>
      <c r="K186" s="23">
        <f>G186-J186</f>
        <v>-15932.100000000006</v>
      </c>
    </row>
    <row r="188" spans="7:9" ht="15">
      <c r="G188" s="23"/>
      <c r="H188" s="23"/>
      <c r="I188" s="23"/>
    </row>
    <row r="189" ht="15">
      <c r="G189" s="23"/>
    </row>
    <row r="190" ht="15">
      <c r="J190" s="23"/>
    </row>
  </sheetData>
  <sheetProtection/>
  <mergeCells count="154">
    <mergeCell ref="G7:G11"/>
    <mergeCell ref="H7:H11"/>
    <mergeCell ref="I7:I11"/>
    <mergeCell ref="G46:G47"/>
    <mergeCell ref="H46:H47"/>
    <mergeCell ref="I46:I47"/>
    <mergeCell ref="A4:I5"/>
    <mergeCell ref="G1:I1"/>
    <mergeCell ref="E2:I2"/>
    <mergeCell ref="H6:I6"/>
    <mergeCell ref="A46:A47"/>
    <mergeCell ref="B46:B47"/>
    <mergeCell ref="C46:C47"/>
    <mergeCell ref="D46:D47"/>
    <mergeCell ref="E46:E47"/>
    <mergeCell ref="F46:F47"/>
    <mergeCell ref="A7:A11"/>
    <mergeCell ref="B7:B11"/>
    <mergeCell ref="C7:C11"/>
    <mergeCell ref="H76:H77"/>
    <mergeCell ref="I76:I77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A76:A77"/>
    <mergeCell ref="B76:B77"/>
    <mergeCell ref="C76:C77"/>
    <mergeCell ref="D76:D77"/>
    <mergeCell ref="E76:E77"/>
    <mergeCell ref="F76:F77"/>
    <mergeCell ref="G76:G77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G93:G94"/>
    <mergeCell ref="H93:H94"/>
    <mergeCell ref="I93:I94"/>
    <mergeCell ref="A100:A101"/>
    <mergeCell ref="B100:B101"/>
    <mergeCell ref="C100:C101"/>
    <mergeCell ref="D100:D101"/>
    <mergeCell ref="E100:E101"/>
    <mergeCell ref="F100:F101"/>
    <mergeCell ref="G100:G101"/>
    <mergeCell ref="A93:A94"/>
    <mergeCell ref="B93:B94"/>
    <mergeCell ref="C93:C94"/>
    <mergeCell ref="D93:D94"/>
    <mergeCell ref="E93:E94"/>
    <mergeCell ref="F93:F94"/>
    <mergeCell ref="H100:H101"/>
    <mergeCell ref="I100:I101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G134:G135"/>
    <mergeCell ref="H134:H135"/>
    <mergeCell ref="I134:I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H136:H137"/>
    <mergeCell ref="I136:I137"/>
    <mergeCell ref="A168:A170"/>
    <mergeCell ref="B168:B170"/>
    <mergeCell ref="C168:C170"/>
    <mergeCell ref="D168:D170"/>
    <mergeCell ref="E168:E170"/>
    <mergeCell ref="F168:F170"/>
    <mergeCell ref="G168:G170"/>
    <mergeCell ref="H168:H170"/>
    <mergeCell ref="I168:I170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G178:G179"/>
    <mergeCell ref="H178:H179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H180:H181"/>
    <mergeCell ref="I180:I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</mergeCells>
  <printOptions/>
  <pageMargins left="0.7086614173228347" right="0.7086614173228347" top="0.7480314960629921" bottom="0.7480314960629921" header="0.31496062992125984" footer="0.31496062992125984"/>
  <pageSetup fitToHeight="6" fitToWidth="1" horizontalDpi="180" verticalDpi="18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2023-10-27T13:28:12Z</dcterms:modified>
  <cp:category/>
  <cp:version/>
  <cp:contentType/>
  <cp:contentStatus/>
</cp:coreProperties>
</file>